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75" windowWidth="17490" windowHeight="6480" activeTab="0"/>
  </bookViews>
  <sheets>
    <sheet name="хар-ка" sheetId="1" r:id="rId1"/>
    <sheet name="Договора" sheetId="2" r:id="rId2"/>
    <sheet name="акт на ввод" sheetId="3" r:id="rId3"/>
    <sheet name="фин-е работ" sheetId="4" r:id="rId4"/>
    <sheet name="Нежилые помещения" sheetId="5" r:id="rId5"/>
    <sheet name="тех.обсл.лиф." sheetId="6" r:id="rId6"/>
    <sheet name="Лист1" sheetId="7" r:id="rId7"/>
  </sheets>
  <definedNames>
    <definedName name="_xlfn.BAHTTEXT" hidden="1">#NAME?</definedName>
    <definedName name="_xlnm.Print_Titles" localSheetId="4">'Нежилые помещения'!$3:$10</definedName>
    <definedName name="_xlnm.Print_Titles" localSheetId="0">'хар-ка'!$B:$C,'хар-ка'!$5:$12</definedName>
  </definedNames>
  <calcPr fullCalcOnLoad="1"/>
</workbook>
</file>

<file path=xl/sharedStrings.xml><?xml version="1.0" encoding="utf-8"?>
<sst xmlns="http://schemas.openxmlformats.org/spreadsheetml/2006/main" count="3485" uniqueCount="779">
  <si>
    <t>№</t>
  </si>
  <si>
    <t>Адрес</t>
  </si>
  <si>
    <t>п/п</t>
  </si>
  <si>
    <t>Итого</t>
  </si>
  <si>
    <t>пер. Малинники</t>
  </si>
  <si>
    <t>Новаторская</t>
  </si>
  <si>
    <t>чел.</t>
  </si>
  <si>
    <t>Улица</t>
  </si>
  <si>
    <t>Дом</t>
  </si>
  <si>
    <t>Грабцевское шоссе</t>
  </si>
  <si>
    <t>128 кор.1</t>
  </si>
  <si>
    <t>Маяковского</t>
  </si>
  <si>
    <t xml:space="preserve">Взлетная </t>
  </si>
  <si>
    <t>150 кор.1</t>
  </si>
  <si>
    <t>116 а</t>
  </si>
  <si>
    <t xml:space="preserve">Курсантов </t>
  </si>
  <si>
    <t>тер.Психбольницы</t>
  </si>
  <si>
    <t>116 кор.1</t>
  </si>
  <si>
    <t>116 кор.2</t>
  </si>
  <si>
    <t>116 кор.3</t>
  </si>
  <si>
    <t>Новая</t>
  </si>
  <si>
    <t>Турынинская</t>
  </si>
  <si>
    <t>Баррикад</t>
  </si>
  <si>
    <t>Промышленная</t>
  </si>
  <si>
    <t>Хрустальная</t>
  </si>
  <si>
    <t>42/2</t>
  </si>
  <si>
    <t>Платова</t>
  </si>
  <si>
    <t>Пригородная</t>
  </si>
  <si>
    <t>Проезжая</t>
  </si>
  <si>
    <t xml:space="preserve">Маяковского </t>
  </si>
  <si>
    <t>Моторная</t>
  </si>
  <si>
    <t>36/15</t>
  </si>
  <si>
    <t>Клюквина</t>
  </si>
  <si>
    <t>Суворова</t>
  </si>
  <si>
    <t>Чехова</t>
  </si>
  <si>
    <t xml:space="preserve">М.Жукова </t>
  </si>
  <si>
    <t xml:space="preserve">М.Жукова  </t>
  </si>
  <si>
    <t>Аэропортовская</t>
  </si>
  <si>
    <t>132 кор.1</t>
  </si>
  <si>
    <t>пл-дь</t>
  </si>
  <si>
    <t>в управл.</t>
  </si>
  <si>
    <t>Принят</t>
  </si>
  <si>
    <t>156а</t>
  </si>
  <si>
    <t>К-во</t>
  </si>
  <si>
    <t>ОДН по электроэнергии</t>
  </si>
  <si>
    <t>для ОДН</t>
  </si>
  <si>
    <t>Норм.</t>
  </si>
  <si>
    <t>потребл.</t>
  </si>
  <si>
    <t>Зеленая (газ)</t>
  </si>
  <si>
    <t>Зеленая (эл-ты)</t>
  </si>
  <si>
    <t>ОДН по хол.воде</t>
  </si>
  <si>
    <t>Лиц.</t>
  </si>
  <si>
    <t>счет</t>
  </si>
  <si>
    <t>Дата</t>
  </si>
  <si>
    <t>Прот-л общ.собр.соб-в</t>
  </si>
  <si>
    <t>8/1.</t>
  </si>
  <si>
    <t>2/1.</t>
  </si>
  <si>
    <t>3/1.</t>
  </si>
  <si>
    <t>9/1.</t>
  </si>
  <si>
    <t>5/1.</t>
  </si>
  <si>
    <t>7/1.</t>
  </si>
  <si>
    <t>27/2.</t>
  </si>
  <si>
    <t>65/Н</t>
  </si>
  <si>
    <t>81/Н</t>
  </si>
  <si>
    <t>85/Н</t>
  </si>
  <si>
    <t>87/Н</t>
  </si>
  <si>
    <t>83/Н</t>
  </si>
  <si>
    <t>91/Н</t>
  </si>
  <si>
    <t>1/08.</t>
  </si>
  <si>
    <t>1/12.</t>
  </si>
  <si>
    <t>Год</t>
  </si>
  <si>
    <t>постройки</t>
  </si>
  <si>
    <t>Этаж.</t>
  </si>
  <si>
    <t>всего</t>
  </si>
  <si>
    <t>в т.ч.жил.</t>
  </si>
  <si>
    <t>здания</t>
  </si>
  <si>
    <t>балконы</t>
  </si>
  <si>
    <t>квартир</t>
  </si>
  <si>
    <t>Техническая характеристика</t>
  </si>
  <si>
    <t>ПАО "МТС"</t>
  </si>
  <si>
    <t xml:space="preserve">дог.12/13-У </t>
  </si>
  <si>
    <t>ПАО "Ростелеком"</t>
  </si>
  <si>
    <t>дог.714/09-КАФ</t>
  </si>
  <si>
    <t>ООО "Макс. Сист."</t>
  </si>
  <si>
    <t>дог.010617.</t>
  </si>
  <si>
    <t>дог.411/7 ИТ</t>
  </si>
  <si>
    <t>ЗАО "Ком ТрТелеКом"</t>
  </si>
  <si>
    <t>дог.б/н</t>
  </si>
  <si>
    <t>ПАО "Вым.ком"</t>
  </si>
  <si>
    <t>дог.152-н</t>
  </si>
  <si>
    <t>Договора с правайдерами (к-во ящиков)</t>
  </si>
  <si>
    <t>Норматив</t>
  </si>
  <si>
    <t>Ресурсносн.</t>
  </si>
  <si>
    <t>организация</t>
  </si>
  <si>
    <t>жил.помещ.(1-16)</t>
  </si>
  <si>
    <t xml:space="preserve">ХВС </t>
  </si>
  <si>
    <t>Катег-я(Пост.№254 от21.09.17)</t>
  </si>
  <si>
    <t>Договор управления</t>
  </si>
  <si>
    <t>общ.приб.уч.</t>
  </si>
  <si>
    <t>Наличие (к-во)</t>
  </si>
  <si>
    <t>Электроснабжение</t>
  </si>
  <si>
    <t>с электроплитами</t>
  </si>
  <si>
    <t>с газоснабжением</t>
  </si>
  <si>
    <t>Благоустройство домов (коммунальные ресурсы)</t>
  </si>
  <si>
    <t>Размер</t>
  </si>
  <si>
    <t>платы</t>
  </si>
  <si>
    <t>Реш.город.Думы</t>
  </si>
  <si>
    <t>№ 237 от 24.12.15</t>
  </si>
  <si>
    <t>Наем (катег. 1-6)</t>
  </si>
  <si>
    <t>Жилищные услуги</t>
  </si>
  <si>
    <t>Отопление</t>
  </si>
  <si>
    <t>наличие</t>
  </si>
  <si>
    <t>есть,нет</t>
  </si>
  <si>
    <t>содержание</t>
  </si>
  <si>
    <t>вывоз ТБО</t>
  </si>
  <si>
    <t>подрядчик</t>
  </si>
  <si>
    <t>уборка л/клеток</t>
  </si>
  <si>
    <t>тариф</t>
  </si>
  <si>
    <t>ГВС</t>
  </si>
  <si>
    <t>Катег-я(Приказ №136от20.08.15)</t>
  </si>
  <si>
    <t>1.Общие сведения</t>
  </si>
  <si>
    <t>3. Данные для расчета ОДН</t>
  </si>
  <si>
    <t>с собствен.(по факту)</t>
  </si>
  <si>
    <t xml:space="preserve">4.Данные о наличии мест для размещения оборудования по организациям </t>
  </si>
  <si>
    <t>5.Данные о наличии коммунальных ресурсов</t>
  </si>
  <si>
    <t>6.Категория жилого помещения для расчета платы за наем</t>
  </si>
  <si>
    <t xml:space="preserve">7.Дополнительные данные для расчета жилищных услуг </t>
  </si>
  <si>
    <t>Основание</t>
  </si>
  <si>
    <t>Тариф</t>
  </si>
  <si>
    <t>8. Данные для начисления накопительного ремонта</t>
  </si>
  <si>
    <t>мусор-д</t>
  </si>
  <si>
    <t>9.Данные о собственниках нежилых помещений</t>
  </si>
  <si>
    <t>Докум-т на право собственности</t>
  </si>
  <si>
    <t>Ф.И.О.</t>
  </si>
  <si>
    <t>Площадь</t>
  </si>
  <si>
    <t>Контактные</t>
  </si>
  <si>
    <t>телефоны</t>
  </si>
  <si>
    <t>Прочая</t>
  </si>
  <si>
    <t>информация</t>
  </si>
  <si>
    <t xml:space="preserve">Ответственный </t>
  </si>
  <si>
    <t xml:space="preserve">Согласовано </t>
  </si>
  <si>
    <t>ген.директор</t>
  </si>
  <si>
    <t>Мартынова С.П.</t>
  </si>
  <si>
    <t>(расч.</t>
  </si>
  <si>
    <t>центр)</t>
  </si>
  <si>
    <t>Данные для открытия лицевого счета по вновь принятому дому  в управление ООО "УК "Наш Тайфун", заключению договоров и пр.</t>
  </si>
  <si>
    <t>2.Техническая характеристика дома</t>
  </si>
  <si>
    <t>наличие договора</t>
  </si>
  <si>
    <t>помещ-я</t>
  </si>
  <si>
    <t>10. Показания общедомовых счетчиков на момент принятия дома в управление</t>
  </si>
  <si>
    <t>Вид общ.прибора</t>
  </si>
  <si>
    <t>На дату</t>
  </si>
  <si>
    <t>Показания</t>
  </si>
  <si>
    <t>11.Прочая дополнительная информация</t>
  </si>
  <si>
    <t>№ счетчика</t>
  </si>
  <si>
    <t>помещ.</t>
  </si>
  <si>
    <t>Приложить копии документов на собственность</t>
  </si>
  <si>
    <t>собств-ка физ.л,</t>
  </si>
  <si>
    <t>форма заключения договора со сбыт.компанией</t>
  </si>
  <si>
    <t>(за общее потребление) или (потребление на ОДН)</t>
  </si>
  <si>
    <t>способ включения начисления платы за уборку л/кл.</t>
  </si>
  <si>
    <t>в тариф на содерж. и ремонт</t>
  </si>
  <si>
    <t>в допол.услуги</t>
  </si>
  <si>
    <t>Период начисления (постоянно, временно(перид начисления)</t>
  </si>
  <si>
    <t>Накопительный ремонт</t>
  </si>
  <si>
    <t>Переданы копии:</t>
  </si>
  <si>
    <t>юристу</t>
  </si>
  <si>
    <t>экономисту</t>
  </si>
  <si>
    <t>спец.по работе с населением</t>
  </si>
  <si>
    <t>подпись</t>
  </si>
  <si>
    <t>дата</t>
  </si>
  <si>
    <t>для дальнейшей</t>
  </si>
  <si>
    <t>работы</t>
  </si>
  <si>
    <t>юрид.лицо</t>
  </si>
  <si>
    <t>ХАРАКТЕРИСТИКА ЖИЛОГО ФОНДА ПО ООО "УК "Наш Тайфун"</t>
  </si>
  <si>
    <t>приб.учета</t>
  </si>
  <si>
    <t>оборуд. общ.</t>
  </si>
  <si>
    <t>шт.</t>
  </si>
  <si>
    <t>дом.</t>
  </si>
  <si>
    <t>АО "Тайфун"</t>
  </si>
  <si>
    <t>ООО "Тепло-сервис"</t>
  </si>
  <si>
    <t>МУП "Калугатеплосеть"</t>
  </si>
  <si>
    <t>Крышная котельная</t>
  </si>
  <si>
    <t>Индивидуальное</t>
  </si>
  <si>
    <t>общед.</t>
  </si>
  <si>
    <t>Наименование организации</t>
  </si>
  <si>
    <t>сокращ.</t>
  </si>
  <si>
    <t>Руководитель</t>
  </si>
  <si>
    <t>должность</t>
  </si>
  <si>
    <t>Договор</t>
  </si>
  <si>
    <t>ООО "Тайфун"</t>
  </si>
  <si>
    <t>Директор</t>
  </si>
  <si>
    <t>Степкина Ирина Анатольевна</t>
  </si>
  <si>
    <t>Контакт.</t>
  </si>
  <si>
    <t>2/10.</t>
  </si>
  <si>
    <t>Содержание,техническое обслуживание,выборочный текущий ремонт содержание и ремонт мусоропроводов многокв.жилых домов</t>
  </si>
  <si>
    <t>Предмет договора</t>
  </si>
  <si>
    <t>Срок действия договора</t>
  </si>
  <si>
    <t>начало</t>
  </si>
  <si>
    <t>конец</t>
  </si>
  <si>
    <t>пролангация</t>
  </si>
  <si>
    <t>ООО "Аллана"</t>
  </si>
  <si>
    <t>Ген.директор</t>
  </si>
  <si>
    <t>Мартынов Алексей Григорьевич</t>
  </si>
  <si>
    <t>Техническое обслуживание и снятие показаний с приборов учета тепловой энергии системы отопления жилых домов</t>
  </si>
  <si>
    <t>нет</t>
  </si>
  <si>
    <t xml:space="preserve">Обсл-е индивид. и общедом. электр. приб. учета, ежем.снятие показ-й с электр. приб. учета, проверка правил.подключ. и выявл.безуч.подключ. к электр-и в жил.домах </t>
  </si>
  <si>
    <t>ИП  Иванов Константин Вячеславович</t>
  </si>
  <si>
    <t>Иванов Константин Вячеславович</t>
  </si>
  <si>
    <t>52/17</t>
  </si>
  <si>
    <t>Оказание услуг по уборке помещения п.1 ул. Грабцевское шоссе д.122</t>
  </si>
  <si>
    <t>возможно доп.согл.</t>
  </si>
  <si>
    <t>до 20 числа след. м-ца</t>
  </si>
  <si>
    <t>до 25 числа след. м-ца</t>
  </si>
  <si>
    <t>ООО "Городская Аварийная Служба"</t>
  </si>
  <si>
    <t>Рыжичкин А.Н.</t>
  </si>
  <si>
    <t>б/н</t>
  </si>
  <si>
    <t>Аварийное обслуживание инженерных сетей жилищного фонда</t>
  </si>
  <si>
    <t>до 30 числа след. м-ца</t>
  </si>
  <si>
    <t>ИП Цуркан Наталия Константиновна</t>
  </si>
  <si>
    <t>Цуркан Наталия Константиновна</t>
  </si>
  <si>
    <t>Ограничение водоотведения</t>
  </si>
  <si>
    <t>89107054050,89268328464,</t>
  </si>
  <si>
    <t>3 дня после акта вып.раб.</t>
  </si>
  <si>
    <t>ООО "Техноус"</t>
  </si>
  <si>
    <t>Сотсков Геннадий Анатольевич</t>
  </si>
  <si>
    <t>ИП Гавриков Виталий Анатольевич</t>
  </si>
  <si>
    <t>Техническое обслуживание узла учета тепловой энергии ул. Маяковского д.47</t>
  </si>
  <si>
    <t>ООО "ЕИРЦ № 1"</t>
  </si>
  <si>
    <t>Киселев Владимир Ильич</t>
  </si>
  <si>
    <t>копия</t>
  </si>
  <si>
    <t>Проверка счетов,составление протоколов разногласий,составление актов-сверок с РСО</t>
  </si>
  <si>
    <t>ИП Сухов П.С.</t>
  </si>
  <si>
    <t>Консультационные услуги</t>
  </si>
  <si>
    <t>ООО "Калугалифт"</t>
  </si>
  <si>
    <t>Булычев Роман Александрович</t>
  </si>
  <si>
    <t>ОАО "Калугалифтремстрой"</t>
  </si>
  <si>
    <t>Стефанов Сергей Иванович</t>
  </si>
  <si>
    <t>38-115/УК/17</t>
  </si>
  <si>
    <t>Обслуживание и ремонт лифтов</t>
  </si>
  <si>
    <t>ООО "Теплосервис"</t>
  </si>
  <si>
    <t>Тихонов Леонид Леонидович</t>
  </si>
  <si>
    <t>18-2017</t>
  </si>
  <si>
    <t>220454.</t>
  </si>
  <si>
    <t>взаимозачет</t>
  </si>
  <si>
    <t>Обслуживание оборудования крышной котельной д.106 по ул.Грабцевское шоссе</t>
  </si>
  <si>
    <t>МБУ "Редакция газеты "Калужская неделя"</t>
  </si>
  <si>
    <t>Глав.редактор</t>
  </si>
  <si>
    <t>Красников Владимир Александрович</t>
  </si>
  <si>
    <t>Опубликование в газете "Калужская неделя"</t>
  </si>
  <si>
    <t>МБУ "Калугаблагоустройство"</t>
  </si>
  <si>
    <t>Ильинов Сергей Михайлович</t>
  </si>
  <si>
    <t>17-дв/010</t>
  </si>
  <si>
    <t>Омолаживание, обрезка и снос аварийных деревьев</t>
  </si>
  <si>
    <t>ООО "Инвенсис"</t>
  </si>
  <si>
    <t>Паньшин Владимир Алексеевич</t>
  </si>
  <si>
    <t>57/17</t>
  </si>
  <si>
    <t>Техническое обслуживание узла учета тепловой энергии системы отопления ул. Грабцевсое шоссе д.150 кор.1</t>
  </si>
  <si>
    <t>до 15 числа след. м-ца ежекв.</t>
  </si>
  <si>
    <t>ООО "УК "Наш Тайфун"</t>
  </si>
  <si>
    <t>Финансирование работ</t>
  </si>
  <si>
    <t>Из накопл.ср-в</t>
  </si>
  <si>
    <t>Возмещение затрат</t>
  </si>
  <si>
    <t>Содерж.</t>
  </si>
  <si>
    <t>Накоп.</t>
  </si>
  <si>
    <t>Накопит.ремонт</t>
  </si>
  <si>
    <t>Период</t>
  </si>
  <si>
    <t xml:space="preserve">и </t>
  </si>
  <si>
    <t>ремонт</t>
  </si>
  <si>
    <t>с  учет.</t>
  </si>
  <si>
    <t>без учета</t>
  </si>
  <si>
    <t>к-во</t>
  </si>
  <si>
    <t>рем.</t>
  </si>
  <si>
    <t>остатка</t>
  </si>
  <si>
    <t>мес-в</t>
  </si>
  <si>
    <t>Спец.ОТН</t>
  </si>
  <si>
    <t>Сумма</t>
  </si>
  <si>
    <t>вып.</t>
  </si>
  <si>
    <t>работ</t>
  </si>
  <si>
    <t>124ТО/18</t>
  </si>
  <si>
    <t>Техническое обслуживание теплосчетчиков на системе отопления  в домах ул. Грабцевское шоссе д.132, 54 ул.Зеленая 52</t>
  </si>
  <si>
    <t>ООО "СпецРемСтрой-плюс"</t>
  </si>
  <si>
    <t>Романов Евгений Николаевич</t>
  </si>
  <si>
    <t>10-ВГ/2010</t>
  </si>
  <si>
    <t>Периодическая проверка дымовых и вентиляционных каналов</t>
  </si>
  <si>
    <t>ИП Сухов Павел Сергеевич</t>
  </si>
  <si>
    <t>Сухов Павел Сергеевич</t>
  </si>
  <si>
    <t>5-ТН</t>
  </si>
  <si>
    <t>Технический надзор</t>
  </si>
  <si>
    <t>4-ТН</t>
  </si>
  <si>
    <t>ООО "КАСКАД"</t>
  </si>
  <si>
    <t>Смирнова Любовь Павловна</t>
  </si>
  <si>
    <t>3-ТН</t>
  </si>
  <si>
    <t>ООО "ВИЛСИ"</t>
  </si>
  <si>
    <t>Кутин В.А.</t>
  </si>
  <si>
    <t>1/17.</t>
  </si>
  <si>
    <t>Аренда нежилого помещения</t>
  </si>
  <si>
    <t>52-77-52</t>
  </si>
  <si>
    <t>ИП Тарасова Надежда Викторовна</t>
  </si>
  <si>
    <t>ТФ/2</t>
  </si>
  <si>
    <t>Уборка мест общего пользования ул. Грабцевское шоссе д.152</t>
  </si>
  <si>
    <t>до 5 числа след. м-ца</t>
  </si>
  <si>
    <t>ТФ/3</t>
  </si>
  <si>
    <t>Уборка мест общего пользования ул. Проезжая д.18</t>
  </si>
  <si>
    <t>30-2014</t>
  </si>
  <si>
    <t>Обслуживание оборудования крышной котельной д.132 кор.1 по ул.Грабцевское шоссе</t>
  </si>
  <si>
    <t>Кал.ф-л ООО "Т2Мобайл"</t>
  </si>
  <si>
    <t>Трусиков Дмитрий Юрьевич</t>
  </si>
  <si>
    <t>Связь</t>
  </si>
  <si>
    <t>Л.сч 60824239</t>
  </si>
  <si>
    <t>Контроль и мониторинг систем инженерного оборудования</t>
  </si>
  <si>
    <t>ФГУП "Почта России"</t>
  </si>
  <si>
    <t>Начальник</t>
  </si>
  <si>
    <t>Панкова Тамара Ивановна</t>
  </si>
  <si>
    <t>23.05.3.2-40-2/25</t>
  </si>
  <si>
    <t>Доставка корреспонденции</t>
  </si>
  <si>
    <t>бессрочно</t>
  </si>
  <si>
    <t>Проверка правильности подключения и снятия показаний электрических счетчиков в д.54 по ул. Грабцевское шоссе</t>
  </si>
  <si>
    <t>Проверка правильности подключения и снятия показаний электрических счетчиков в д.30 по ул. Клюквина</t>
  </si>
  <si>
    <t>Болотов Ю.Ю.</t>
  </si>
  <si>
    <t>Сбор,вывоз и захоронение отходов</t>
  </si>
  <si>
    <t>ОАО "Газпром газораспределение Калуга"</t>
  </si>
  <si>
    <t>Зеленов А.Е.</t>
  </si>
  <si>
    <t>Аварийное и техническое обслуживание фасадных и внутридомовых газопроводов</t>
  </si>
  <si>
    <t>нет договора</t>
  </si>
  <si>
    <t>ООО "Объединенная Дирекция Управляющих Организаций"</t>
  </si>
  <si>
    <t>Небожин Владимир Ильич</t>
  </si>
  <si>
    <t>11/А</t>
  </si>
  <si>
    <t>2/11.</t>
  </si>
  <si>
    <t>НП "Фактор"</t>
  </si>
  <si>
    <t>Ефремова Галина Ивановна</t>
  </si>
  <si>
    <t>Оказание информационных услуг и консультационно-справочного обслуживания</t>
  </si>
  <si>
    <t>ООО "ТД ПЛИК"</t>
  </si>
  <si>
    <t>Дворецков В.С.</t>
  </si>
  <si>
    <t>ТД2013/2/13/05</t>
  </si>
  <si>
    <t>Поставка материалов</t>
  </si>
  <si>
    <t>Выполнение работ по техничеcкому освидетельствованию лифтов</t>
  </si>
  <si>
    <t>НП "Группа Управляющих Предприятий коммунального комплекса Калуж.обл."</t>
  </si>
  <si>
    <t>27/НП</t>
  </si>
  <si>
    <t>Управление многоквартирными домами</t>
  </si>
  <si>
    <t>до выхода из Партнерства</t>
  </si>
  <si>
    <t>СБЕРБАНК</t>
  </si>
  <si>
    <t>Давлетшин В.М.</t>
  </si>
  <si>
    <t>Сбор,вывоз ТБО</t>
  </si>
  <si>
    <t>нет договора, только Доп.согл.</t>
  </si>
  <si>
    <t>Уборка мест общего пользования ул. Пригородная д.29</t>
  </si>
  <si>
    <t>Оплата</t>
  </si>
  <si>
    <t>по договору</t>
  </si>
  <si>
    <t>Примечание</t>
  </si>
  <si>
    <t>Замечания</t>
  </si>
  <si>
    <t>Изменить ст-сть работ на 2018 г.</t>
  </si>
  <si>
    <t>Начисление платежей за предоставл.услуги собственникам и нанимателям (жилищные услуги)</t>
  </si>
  <si>
    <t>Начисление платежей за предоставл.услуги собственникам и нанимателям (коммунальные услуги)</t>
  </si>
  <si>
    <t xml:space="preserve">копия </t>
  </si>
  <si>
    <t>2 раза в м-ц?</t>
  </si>
  <si>
    <t>оплату изменить</t>
  </si>
  <si>
    <t>235/18.</t>
  </si>
  <si>
    <t>ОТВЕТСТВЕННЫЙ: ЭКОНОМИСТ</t>
  </si>
  <si>
    <t>ДОЛГОСРОЧНЫЕ ДОГОВОРА</t>
  </si>
  <si>
    <t>КРАТКОСРОЧНЫЕ  ДОГОВОРА  2018 год</t>
  </si>
  <si>
    <t>КРАТКОСРОЧНЫЕ  ДОГОВОРА  2017 год</t>
  </si>
  <si>
    <t xml:space="preserve"> Необходимо Договор найти </t>
  </si>
  <si>
    <t>Общ. пл-дь жил. и неж.помещ.</t>
  </si>
  <si>
    <t xml:space="preserve">по лиц.счетам </t>
  </si>
  <si>
    <t>в т.ч.</t>
  </si>
  <si>
    <t>неж.помещ.</t>
  </si>
  <si>
    <t xml:space="preserve">Общ. пл-дь </t>
  </si>
  <si>
    <t>жил.помещ.</t>
  </si>
  <si>
    <t xml:space="preserve">по данным </t>
  </si>
  <si>
    <t>кв.м.</t>
  </si>
  <si>
    <t>(без неж.помещ.)</t>
  </si>
  <si>
    <t>по данным расч.центра</t>
  </si>
  <si>
    <t>расч.центра</t>
  </si>
  <si>
    <t>копия договора,</t>
  </si>
  <si>
    <t>Оригинал договора?</t>
  </si>
  <si>
    <t>Расторгнут с 31.12.2017 г.</t>
  </si>
  <si>
    <t>Тепл.энергия(произв-во и передача по собст. сетям с использ.сетей МУП Калугатеплосеть</t>
  </si>
  <si>
    <t xml:space="preserve">Тепл. энергия(произв-во и передача по собст. сетям) </t>
  </si>
  <si>
    <t>Тепл.энергия(произ-во и передача по собст.сетям)</t>
  </si>
  <si>
    <t>Тепл.энергия(покупная от ОАО "Ремпутьмаш")</t>
  </si>
  <si>
    <t>Тепл.энер.(покуп. от ОАО Калуж.з-д пут.маш. и гидр.ч/з сети ОАО Восход и МУП "Калуга-ть)</t>
  </si>
  <si>
    <t>в т.ч. с использованием сетей</t>
  </si>
  <si>
    <t>Ресурсоснабжающая организация</t>
  </si>
  <si>
    <t>наименование</t>
  </si>
  <si>
    <t>предприятия</t>
  </si>
  <si>
    <t>Всего</t>
  </si>
  <si>
    <t>Категория</t>
  </si>
  <si>
    <t>(Приказ №136от20.08.15)</t>
  </si>
  <si>
    <t>156 б</t>
  </si>
  <si>
    <t>1974</t>
  </si>
  <si>
    <t>1975</t>
  </si>
  <si>
    <t>1979</t>
  </si>
  <si>
    <t>1980</t>
  </si>
  <si>
    <t>1982</t>
  </si>
  <si>
    <t>1985</t>
  </si>
  <si>
    <t>1986</t>
  </si>
  <si>
    <t>1984</t>
  </si>
  <si>
    <t>1987</t>
  </si>
  <si>
    <t>1989</t>
  </si>
  <si>
    <t>1991</t>
  </si>
  <si>
    <t>1993</t>
  </si>
  <si>
    <t>1995</t>
  </si>
  <si>
    <t>1994</t>
  </si>
  <si>
    <t>1978</t>
  </si>
  <si>
    <t>1970</t>
  </si>
  <si>
    <t>1963</t>
  </si>
  <si>
    <t>1966</t>
  </si>
  <si>
    <t>1968</t>
  </si>
  <si>
    <t>1976</t>
  </si>
  <si>
    <t>1981</t>
  </si>
  <si>
    <t>2008</t>
  </si>
  <si>
    <t>1977</t>
  </si>
  <si>
    <t>1971</t>
  </si>
  <si>
    <t>1959</t>
  </si>
  <si>
    <t>1969</t>
  </si>
  <si>
    <t>1967</t>
  </si>
  <si>
    <t>1992</t>
  </si>
  <si>
    <t>1960</t>
  </si>
  <si>
    <t>1973</t>
  </si>
  <si>
    <t>1961</t>
  </si>
  <si>
    <t>2006</t>
  </si>
  <si>
    <t>1990</t>
  </si>
  <si>
    <t>5</t>
  </si>
  <si>
    <t>2</t>
  </si>
  <si>
    <t>9</t>
  </si>
  <si>
    <t>3</t>
  </si>
  <si>
    <t>13</t>
  </si>
  <si>
    <t>10</t>
  </si>
  <si>
    <t>6</t>
  </si>
  <si>
    <t>подъездов</t>
  </si>
  <si>
    <t>100</t>
  </si>
  <si>
    <t>7-10</t>
  </si>
  <si>
    <t>56</t>
  </si>
  <si>
    <t>способ начисления за ОДН</t>
  </si>
  <si>
    <t>По</t>
  </si>
  <si>
    <t xml:space="preserve">По </t>
  </si>
  <si>
    <t>факту</t>
  </si>
  <si>
    <t>не</t>
  </si>
  <si>
    <t>выше</t>
  </si>
  <si>
    <t>норматива</t>
  </si>
  <si>
    <t>х</t>
  </si>
  <si>
    <t>по</t>
  </si>
  <si>
    <t>Расчеты</t>
  </si>
  <si>
    <t>за</t>
  </si>
  <si>
    <t>общий</t>
  </si>
  <si>
    <t>объем</t>
  </si>
  <si>
    <t>электроэн</t>
  </si>
  <si>
    <t>8 домов</t>
  </si>
  <si>
    <t>30 домов</t>
  </si>
  <si>
    <t>13 домов</t>
  </si>
  <si>
    <t>электр-и</t>
  </si>
  <si>
    <t>отсутств.</t>
  </si>
  <si>
    <t>10 домов</t>
  </si>
  <si>
    <t>Расчеты по электроэнергии</t>
  </si>
  <si>
    <t xml:space="preserve"> Коридор</t>
  </si>
  <si>
    <t xml:space="preserve"> Чердак</t>
  </si>
  <si>
    <t xml:space="preserve"> Подсоб.</t>
  </si>
  <si>
    <t>Подвал</t>
  </si>
  <si>
    <t>Места общего пользования (кв.м.)</t>
  </si>
  <si>
    <t>Лифты</t>
  </si>
  <si>
    <t xml:space="preserve"> Лестница</t>
  </si>
  <si>
    <t>МОП</t>
  </si>
  <si>
    <t>Лоджии,</t>
  </si>
  <si>
    <t>Пл-дь</t>
  </si>
  <si>
    <t>Общ. пл-дь</t>
  </si>
  <si>
    <t>?</t>
  </si>
  <si>
    <t>Сергеев В.А.</t>
  </si>
  <si>
    <t>Нагибина С.А.</t>
  </si>
  <si>
    <t>Михалева ОА</t>
  </si>
  <si>
    <t>Павлюк Е.В.</t>
  </si>
  <si>
    <t xml:space="preserve">Зеленая  </t>
  </si>
  <si>
    <t>Разбивка по лиц.счетам</t>
  </si>
  <si>
    <t>нормативу</t>
  </si>
  <si>
    <t>нежилых</t>
  </si>
  <si>
    <t>помещений</t>
  </si>
  <si>
    <t>по тех.</t>
  </si>
  <si>
    <t>паспорту</t>
  </si>
  <si>
    <t>Ф.И.О.собственника</t>
  </si>
  <si>
    <t>дома</t>
  </si>
  <si>
    <t xml:space="preserve">Наименование </t>
  </si>
  <si>
    <t>юридического  лица</t>
  </si>
  <si>
    <t>площадь</t>
  </si>
  <si>
    <t>Площ.</t>
  </si>
  <si>
    <t>Прим.</t>
  </si>
  <si>
    <t>Сведения по нежилым помещениям</t>
  </si>
  <si>
    <t>об</t>
  </si>
  <si>
    <t>откр.</t>
  </si>
  <si>
    <t>лиц.сч</t>
  </si>
  <si>
    <t>01.18.</t>
  </si>
  <si>
    <t>ООО Верба</t>
  </si>
  <si>
    <t>Собст-сть города</t>
  </si>
  <si>
    <t>Самкова Н.Н.</t>
  </si>
  <si>
    <t>Офис депутата</t>
  </si>
  <si>
    <t>ООО Тайфун</t>
  </si>
  <si>
    <t>Собст. городаУМВД</t>
  </si>
  <si>
    <t>Загребельный</t>
  </si>
  <si>
    <t>отк-т</t>
  </si>
  <si>
    <t>Новиков Е.Н.</t>
  </si>
  <si>
    <t>Пож.часть</t>
  </si>
  <si>
    <t>СК "Грация"</t>
  </si>
  <si>
    <t>Лифтерная</t>
  </si>
  <si>
    <t>Мартвых И.В.</t>
  </si>
  <si>
    <t>м-н Елена</t>
  </si>
  <si>
    <t>Парикмахерская</t>
  </si>
  <si>
    <t xml:space="preserve">МБОДО ДЦП </t>
  </si>
  <si>
    <t>Корнилова Р.А</t>
  </si>
  <si>
    <t>Шмакова Б.А.</t>
  </si>
  <si>
    <t>ИП Терещенко Н.В.</t>
  </si>
  <si>
    <t>м-н Волшебная нить</t>
  </si>
  <si>
    <t>м-н Галантерея ООО Лик</t>
  </si>
  <si>
    <t>Учет по нежилым помещениям на 01.01.2018 г.</t>
  </si>
  <si>
    <t>Офис   Банк Элита</t>
  </si>
  <si>
    <t>М-н Хозтовары</t>
  </si>
  <si>
    <t>Кал.центр ОВД ф-ла МЦ АУВД ФГУП Госкорпорации по ОрВД</t>
  </si>
  <si>
    <t>м-н Напитки в розлив</t>
  </si>
  <si>
    <t>1996</t>
  </si>
  <si>
    <t>ГП КО "Калугаоблводоканал"</t>
  </si>
  <si>
    <t>(Пост.№254 от21.09.16)</t>
  </si>
  <si>
    <t>Центр.холод.и гор.вод-е,вод-е,обор.унит.,рак.,мойками,ваннами (1650-1700 мм) (кат.3)</t>
  </si>
  <si>
    <r>
      <t xml:space="preserve">Центр.холод.вод-е, </t>
    </r>
    <r>
      <rPr>
        <b/>
        <i/>
        <sz val="8"/>
        <rFont val="Arial Cyr"/>
        <family val="0"/>
      </rPr>
      <t>водонагрев</t>
    </r>
    <r>
      <rPr>
        <sz val="8"/>
        <rFont val="Arial Cyr"/>
        <family val="0"/>
      </rPr>
      <t>.,обор.унит.,рак.,мойками,</t>
    </r>
    <r>
      <rPr>
        <b/>
        <i/>
        <sz val="8"/>
        <rFont val="Arial Cyr"/>
        <family val="0"/>
      </rPr>
      <t>душами</t>
    </r>
    <r>
      <rPr>
        <sz val="8"/>
        <rFont val="Arial Cyr"/>
        <family val="0"/>
      </rPr>
      <t>,ваннами (1650-1700 мм) (кат.8)</t>
    </r>
  </si>
  <si>
    <t>Центр.холод.и гор.вод-е,вод-е,обор.унит.,рак.,мойками,душем (1650-1700 мм) (кат.5)</t>
  </si>
  <si>
    <t>Центр.холод.и гор.вод-е,вод-е,обор.унит.,рак.,мойками,ваннами (1500-1550 мм) (кат.2)</t>
  </si>
  <si>
    <r>
      <t xml:space="preserve">Центр.холод.вод-е, </t>
    </r>
    <r>
      <rPr>
        <b/>
        <i/>
        <sz val="8"/>
        <rFont val="Arial Cyr"/>
        <family val="0"/>
      </rPr>
      <t>водонагрев</t>
    </r>
    <r>
      <rPr>
        <sz val="8"/>
        <rFont val="Arial Cyr"/>
        <family val="0"/>
      </rPr>
      <t>.,обор.унит.,рак.,мойками,</t>
    </r>
    <r>
      <rPr>
        <b/>
        <i/>
        <sz val="8"/>
        <rFont val="Arial Cyr"/>
        <family val="0"/>
      </rPr>
      <t>душами</t>
    </r>
    <r>
      <rPr>
        <sz val="8"/>
        <rFont val="Arial Cyr"/>
        <family val="0"/>
      </rPr>
      <t>,ваннами (1500-1550мм) (кат.7)</t>
    </r>
  </si>
  <si>
    <t>ФГБУ"ЦЖКУ"Мин-ва обороны РФ</t>
  </si>
  <si>
    <t xml:space="preserve">Стоимость   </t>
  </si>
  <si>
    <t>1/Гкал.</t>
  </si>
  <si>
    <t>Изол.стояк,с полотенцесуш.,с наруж.сетью гор.водосн. темпер.воды 66 град.</t>
  </si>
  <si>
    <t>куб.м/1чел.</t>
  </si>
  <si>
    <t>Расход</t>
  </si>
  <si>
    <t>теплоэнер.</t>
  </si>
  <si>
    <t>на подогрев</t>
  </si>
  <si>
    <t>1 куб..м.воды</t>
  </si>
  <si>
    <t>Гкал.</t>
  </si>
  <si>
    <t>Стоимость</t>
  </si>
  <si>
    <t>холод.воды</t>
  </si>
  <si>
    <t>руб./куб.м.</t>
  </si>
  <si>
    <t>гор.воды</t>
  </si>
  <si>
    <r>
      <rPr>
        <b/>
        <sz val="8"/>
        <rFont val="Arial Cyr"/>
        <family val="0"/>
      </rPr>
      <t>Неизол.</t>
    </r>
    <r>
      <rPr>
        <sz val="8"/>
        <rFont val="Arial Cyr"/>
        <family val="0"/>
      </rPr>
      <t>стояк,с полотенцесуш.,с наруж.сетью гор.водосн. темпер.воды 60 град.</t>
    </r>
  </si>
  <si>
    <t>Х</t>
  </si>
  <si>
    <t>Изол.стояк,с полотенцесуш.,с наруж.сетью гор.водосн. темпер.воды 60 град.</t>
  </si>
  <si>
    <r>
      <t>Изол.стояк,</t>
    </r>
    <r>
      <rPr>
        <b/>
        <i/>
        <sz val="8"/>
        <rFont val="Arial Cyr"/>
        <family val="0"/>
      </rPr>
      <t>без полотенцесуш.,</t>
    </r>
    <r>
      <rPr>
        <sz val="8"/>
        <rFont val="Arial Cyr"/>
        <family val="0"/>
      </rPr>
      <t>с наруж.сетью гор.водосн. темпер.воды 66 град.</t>
    </r>
  </si>
  <si>
    <t>Система горячего водоснабжения (открытая,закрытая)</t>
  </si>
  <si>
    <t xml:space="preserve">Крышная котельная </t>
  </si>
  <si>
    <t>Индивидуальное отопление</t>
  </si>
  <si>
    <t>ИПУ</t>
  </si>
  <si>
    <t>Произ-во и передача по собств. сетям и с использ-м сетей МУП "Калугатеплосеть"</t>
  </si>
  <si>
    <t>Наименование</t>
  </si>
  <si>
    <t>в т.числе</t>
  </si>
  <si>
    <t>Произ-во и передача по собственным сетям</t>
  </si>
  <si>
    <t>домов</t>
  </si>
  <si>
    <t>зарегистр.</t>
  </si>
  <si>
    <t>квт/кв.м.</t>
  </si>
  <si>
    <t>по расчету</t>
  </si>
  <si>
    <t>Тепл.энер.(покуп. от АО Калуж.з-д пут.маш. и гидр.ч/з сети ОАО Восход и МУП "Калуга-ть)</t>
  </si>
  <si>
    <t>руб./Гкал.</t>
  </si>
  <si>
    <t>руб/Гкал.</t>
  </si>
  <si>
    <t>с  газоснабжением</t>
  </si>
  <si>
    <t>домов,</t>
  </si>
  <si>
    <t>Текущий ремонт помещения</t>
  </si>
  <si>
    <t>Накопительный</t>
  </si>
  <si>
    <t>прочие</t>
  </si>
  <si>
    <t>придом.</t>
  </si>
  <si>
    <t>тех.обсл.</t>
  </si>
  <si>
    <t>содерж.</t>
  </si>
  <si>
    <t>лест.</t>
  </si>
  <si>
    <t>конструк.</t>
  </si>
  <si>
    <t xml:space="preserve">внешнее </t>
  </si>
  <si>
    <t>проч.</t>
  </si>
  <si>
    <t>сис-ма авт.</t>
  </si>
  <si>
    <t>эл.сетей</t>
  </si>
  <si>
    <t>с кв-ры</t>
  </si>
  <si>
    <t>непред.</t>
  </si>
  <si>
    <t>террит.</t>
  </si>
  <si>
    <t>клет.</t>
  </si>
  <si>
    <t>элем.</t>
  </si>
  <si>
    <t>благ-во в т.ч.</t>
  </si>
  <si>
    <t>обрез.дер.</t>
  </si>
  <si>
    <t>тепл.сетей</t>
  </si>
  <si>
    <t>внутрид.</t>
  </si>
  <si>
    <t>сетей ГВС</t>
  </si>
  <si>
    <t>сетей ХВС</t>
  </si>
  <si>
    <t>строител.</t>
  </si>
  <si>
    <t>канал.сетей</t>
  </si>
  <si>
    <t>основное</t>
  </si>
  <si>
    <t>с уборкой</t>
  </si>
  <si>
    <t>Содержание (основное)</t>
  </si>
  <si>
    <t>руб./кв.м.</t>
  </si>
  <si>
    <t>организации-</t>
  </si>
  <si>
    <t>подрядчика,</t>
  </si>
  <si>
    <t>выпол.осн.содерж.</t>
  </si>
  <si>
    <t>выпол.уборку л/кл.</t>
  </si>
  <si>
    <t>с услугами</t>
  </si>
  <si>
    <t>осуществ.</t>
  </si>
  <si>
    <t>управл.жил.фондом</t>
  </si>
  <si>
    <t>Наим-е организ.</t>
  </si>
  <si>
    <t>Уборка л/клеток</t>
  </si>
  <si>
    <t xml:space="preserve">Уборка </t>
  </si>
  <si>
    <t>Управление жил.фондом</t>
  </si>
  <si>
    <t>всего тариф</t>
  </si>
  <si>
    <t>расч.центра и банка</t>
  </si>
  <si>
    <t>Тех.обсл.фасад.и внутрид.газопр-в</t>
  </si>
  <si>
    <t>подрядчика</t>
  </si>
  <si>
    <t>Аварийно-рем.обсл.</t>
  </si>
  <si>
    <t>санитарная</t>
  </si>
  <si>
    <t>обработка</t>
  </si>
  <si>
    <t>подвалов</t>
  </si>
  <si>
    <t>Прочие</t>
  </si>
  <si>
    <t>со стор.орг.</t>
  </si>
  <si>
    <t>пож. сигнал.</t>
  </si>
  <si>
    <t>авт-ка дымоуд.</t>
  </si>
  <si>
    <t>текущ.</t>
  </si>
  <si>
    <t>и текущ. рем.</t>
  </si>
  <si>
    <t>на тек.рем.</t>
  </si>
  <si>
    <t>по реш.собств.</t>
  </si>
  <si>
    <t>Содержание вентил.и дымов.каналов</t>
  </si>
  <si>
    <t>Сбор,</t>
  </si>
  <si>
    <t>вывоз,</t>
  </si>
  <si>
    <t>Прочее содержание помещений</t>
  </si>
  <si>
    <t>захорон.ТБО</t>
  </si>
  <si>
    <t>Плата за</t>
  </si>
  <si>
    <t>содерж. И</t>
  </si>
  <si>
    <t>текущ.рем.</t>
  </si>
  <si>
    <t>с 01.01.2017 г.</t>
  </si>
  <si>
    <t>Прочие платежи по решению собствеников</t>
  </si>
  <si>
    <t>Текущий</t>
  </si>
  <si>
    <t>Наименование услуги</t>
  </si>
  <si>
    <t>организации</t>
  </si>
  <si>
    <t>руб.с кв-ры</t>
  </si>
  <si>
    <t>руб/кв.м.</t>
  </si>
  <si>
    <t>с пл-ди</t>
  </si>
  <si>
    <t>Общие сведения</t>
  </si>
  <si>
    <t>Раздел 1</t>
  </si>
  <si>
    <t>Л/С</t>
  </si>
  <si>
    <t>Раздел 2</t>
  </si>
  <si>
    <t>Раздел 3</t>
  </si>
  <si>
    <t>(5+6+7+8+9+10)</t>
  </si>
  <si>
    <t>Раздел 4</t>
  </si>
  <si>
    <t>(1-2)</t>
  </si>
  <si>
    <t>Раздел 5</t>
  </si>
  <si>
    <t>Раздел 6</t>
  </si>
  <si>
    <t>Раздел 7</t>
  </si>
  <si>
    <t>Раздел 8</t>
  </si>
  <si>
    <t>куб./кв.м.</t>
  </si>
  <si>
    <t>Раздел 9</t>
  </si>
  <si>
    <t>(2*3+4)</t>
  </si>
  <si>
    <t>Раздел 10</t>
  </si>
  <si>
    <t xml:space="preserve">К-во </t>
  </si>
  <si>
    <t>(К-во)</t>
  </si>
  <si>
    <t>в т.ч</t>
  </si>
  <si>
    <t xml:space="preserve">на </t>
  </si>
  <si>
    <t>1 м-ц</t>
  </si>
  <si>
    <t>Гкал./кв.м.</t>
  </si>
  <si>
    <t>(на 7 мес-в)</t>
  </si>
  <si>
    <t>Норм-в расх. тепла на отоп.сезон</t>
  </si>
  <si>
    <t xml:space="preserve">по </t>
  </si>
  <si>
    <t>по факту</t>
  </si>
  <si>
    <t>Тариф на отопление</t>
  </si>
  <si>
    <t>ежем.расч.</t>
  </si>
  <si>
    <t>руб/квт.</t>
  </si>
  <si>
    <t>Раздел 11</t>
  </si>
  <si>
    <t>электроэнергии</t>
  </si>
  <si>
    <t>Дома с электроплитами</t>
  </si>
  <si>
    <t>Электроснабжение,газоснабжение</t>
  </si>
  <si>
    <t>газоснабжение</t>
  </si>
  <si>
    <t>Дома с газ.плитами</t>
  </si>
  <si>
    <t>Раздел 12</t>
  </si>
  <si>
    <t>(1+2+3+4+5+6+7)</t>
  </si>
  <si>
    <t>(8+10)</t>
  </si>
  <si>
    <t>Содержание помещения (конструкций,инжен.сетей,придомовой территории,уборка лест.клеток)</t>
  </si>
  <si>
    <t>Раздел 13</t>
  </si>
  <si>
    <t>Содержание помещения (управление,газопроводы,аврийное обслуживание,содерж.,вентканалов,прочие)</t>
  </si>
  <si>
    <t>Раздел 14</t>
  </si>
  <si>
    <t>текущий ремонт инж.сетей</t>
  </si>
  <si>
    <t>Раздел 15</t>
  </si>
  <si>
    <t>Раздел 16</t>
  </si>
  <si>
    <t>Раздел 17</t>
  </si>
  <si>
    <t>Раздел 18</t>
  </si>
  <si>
    <t>физ.лица</t>
  </si>
  <si>
    <t>Дата формирования</t>
  </si>
  <si>
    <t>по решению собств.</t>
  </si>
  <si>
    <t>управл.ТСЖ</t>
  </si>
  <si>
    <t>наим-е расходов</t>
  </si>
  <si>
    <t>трансп.расх.подр.</t>
  </si>
  <si>
    <t>снятие показаний</t>
  </si>
  <si>
    <t>уборка подъеза 1</t>
  </si>
  <si>
    <t>уборка л/кл</t>
  </si>
  <si>
    <t>содержание котельной</t>
  </si>
  <si>
    <t>содерж.старш.по дому</t>
  </si>
  <si>
    <t>(12+13+15+17+19+25+37)</t>
  </si>
  <si>
    <t>(39+40+42+44)</t>
  </si>
  <si>
    <t>Дополнительные услуги</t>
  </si>
  <si>
    <t>ООО "УК"Наш Тайфун"</t>
  </si>
  <si>
    <t>Председатель ТСЖ</t>
  </si>
  <si>
    <t>Старш.по дому</t>
  </si>
  <si>
    <t>управл.по дому</t>
  </si>
  <si>
    <t>(вручную)</t>
  </si>
  <si>
    <t>набрано</t>
  </si>
  <si>
    <t>ххххххххххххххххх</t>
  </si>
  <si>
    <t>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</t>
  </si>
  <si>
    <t>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х</t>
  </si>
  <si>
    <t>хххххххххххххххххххххххххххххххххххххххххххххххххххххххххххххххххххххххххххххххххххххххххххххххххххххххххххххххххххххххххххххххххххххххх</t>
  </si>
  <si>
    <t>ххххххххххххххххххххх</t>
  </si>
  <si>
    <t>ххххххххххх</t>
  </si>
  <si>
    <t>ххххххххххххххх</t>
  </si>
  <si>
    <t>ГП КО "Калужский региональный экологический оператор"</t>
  </si>
  <si>
    <t>ГП КО"КРЭО"</t>
  </si>
  <si>
    <t>ООО "ПРОГРЕСС-Транспортные технологии"</t>
  </si>
  <si>
    <t>ООО "ПРОГРЕСС-Трансп. Технол."</t>
  </si>
  <si>
    <t>с 01.01.2018 г.</t>
  </si>
  <si>
    <t>хххххххххххххх</t>
  </si>
  <si>
    <t>хххххххххххххххххххххххххххххххххххххххххххххххххххххххххххххххххххххххххххххххххххххххххх</t>
  </si>
  <si>
    <t>ххххххххххххххххххххххххххххххххххххххххххххххххххххххххххххххххххххххххххххххххххххххххххххххххххххххххххххххххххххххххххххх</t>
  </si>
  <si>
    <t xml:space="preserve">Х </t>
  </si>
  <si>
    <t>*************</t>
  </si>
  <si>
    <t>Инд. ежем.расч.</t>
  </si>
  <si>
    <t>физ.лицо</t>
  </si>
  <si>
    <t>ИП  Иванов К.В.</t>
  </si>
  <si>
    <t>ИП Тарасова Н.В.</t>
  </si>
  <si>
    <t>Обслуживание приб.учета</t>
  </si>
  <si>
    <t>Обслуж.организ.</t>
  </si>
  <si>
    <t>(гр.6/7 мес.)</t>
  </si>
  <si>
    <t>(5х7)</t>
  </si>
  <si>
    <t>руб./1 приб./в м-ц</t>
  </si>
  <si>
    <t>в отопит.период</t>
  </si>
  <si>
    <t>ИП Гавриков В. А.</t>
  </si>
  <si>
    <t>ХВС</t>
  </si>
  <si>
    <t>Раздел 19</t>
  </si>
  <si>
    <t>Техническое обслуживание приборов учета воды,электроэнергии,газа</t>
  </si>
  <si>
    <t>Электроэнергия</t>
  </si>
  <si>
    <t>Газоснабжение</t>
  </si>
  <si>
    <t xml:space="preserve">приборов </t>
  </si>
  <si>
    <t>учета</t>
  </si>
  <si>
    <t>комм.ресурсов</t>
  </si>
  <si>
    <t>(без приб.уч. тепл.энерг.)</t>
  </si>
  <si>
    <t>************</t>
  </si>
  <si>
    <t>***********</t>
  </si>
  <si>
    <t>**************</t>
  </si>
  <si>
    <t>Договора  управления</t>
  </si>
  <si>
    <t>нет данных</t>
  </si>
  <si>
    <t>4% от стоимости ремонта</t>
  </si>
  <si>
    <t>Мусоропровод</t>
  </si>
  <si>
    <t>Содерж.и текущ.рем.лифтов</t>
  </si>
  <si>
    <t>лифтов</t>
  </si>
  <si>
    <t>оборуд.</t>
  </si>
  <si>
    <t>лифтом</t>
  </si>
  <si>
    <t>остановок</t>
  </si>
  <si>
    <t>обслуж.</t>
  </si>
  <si>
    <t>в</t>
  </si>
  <si>
    <t>месяц</t>
  </si>
  <si>
    <t>Техническое обслуживание лифтов</t>
  </si>
  <si>
    <t>руб.</t>
  </si>
  <si>
    <t>ВСЕГО</t>
  </si>
  <si>
    <t>64</t>
  </si>
  <si>
    <t>103</t>
  </si>
  <si>
    <t>2011</t>
  </si>
  <si>
    <t>2015</t>
  </si>
  <si>
    <t>2016</t>
  </si>
  <si>
    <t>жилая</t>
  </si>
  <si>
    <t>2.</t>
  </si>
  <si>
    <t>Общая площадь жилых и нежилых помещений</t>
  </si>
  <si>
    <t>Общ. площ.жилых помещ.</t>
  </si>
  <si>
    <t>Пл-дь неж.помещ.</t>
  </si>
  <si>
    <t>(10+12)</t>
  </si>
  <si>
    <t>(7+8+9)</t>
  </si>
  <si>
    <t>(1+2+3+4+5+6)</t>
  </si>
  <si>
    <t>Техн.харак./Норм.</t>
  </si>
  <si>
    <t>087/17</t>
  </si>
  <si>
    <t>Открыты</t>
  </si>
  <si>
    <t>лиц.счета</t>
  </si>
  <si>
    <t>45/1</t>
  </si>
  <si>
    <t>45/2</t>
  </si>
  <si>
    <t>Площадь обслуж.организ.</t>
  </si>
  <si>
    <t>ООО "ПР.-Тран. Техн."</t>
  </si>
  <si>
    <t>c</t>
  </si>
  <si>
    <t>газоснабж.</t>
  </si>
  <si>
    <t>ОДН по воде</t>
  </si>
  <si>
    <t>на 01.03.2018</t>
  </si>
  <si>
    <t>Поликника</t>
  </si>
  <si>
    <t>На Ваш запрос о предоставлении информации о величине площади жилых помещений и количестве проживающих человек в многоквартирныхдомах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</si>
</sst>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8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Arial Cyr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Arial Cyr"/>
      <family val="2"/>
    </font>
    <font>
      <b/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4" fillId="0" borderId="11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30" xfId="0" applyFont="1" applyBorder="1" applyAlignment="1">
      <alignment/>
    </xf>
    <xf numFmtId="0" fontId="54" fillId="0" borderId="26" xfId="0" applyFont="1" applyBorder="1" applyAlignment="1">
      <alignment/>
    </xf>
    <xf numFmtId="14" fontId="1" fillId="0" borderId="28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54" fillId="0" borderId="32" xfId="0" applyFont="1" applyBorder="1" applyAlignment="1">
      <alignment/>
    </xf>
    <xf numFmtId="14" fontId="1" fillId="0" borderId="33" xfId="0" applyNumberFormat="1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5" fillId="0" borderId="2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0" fontId="54" fillId="0" borderId="45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53" xfId="0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59" xfId="0" applyBorder="1" applyAlignment="1">
      <alignment/>
    </xf>
    <xf numFmtId="14" fontId="1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7" fontId="1" fillId="0" borderId="10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2" fillId="0" borderId="10" xfId="0" applyNumberFormat="1" applyFont="1" applyBorder="1" applyAlignment="1">
      <alignment/>
    </xf>
    <xf numFmtId="14" fontId="1" fillId="34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0" fontId="54" fillId="13" borderId="14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55" fillId="13" borderId="10" xfId="0" applyFont="1" applyFill="1" applyBorder="1" applyAlignment="1">
      <alignment horizontal="center"/>
    </xf>
    <xf numFmtId="0" fontId="54" fillId="35" borderId="15" xfId="0" applyFont="1" applyFill="1" applyBorder="1" applyAlignment="1">
      <alignment/>
    </xf>
    <xf numFmtId="0" fontId="54" fillId="35" borderId="53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54" fillId="36" borderId="15" xfId="0" applyFont="1" applyFill="1" applyBorder="1" applyAlignment="1">
      <alignment/>
    </xf>
    <xf numFmtId="0" fontId="54" fillId="36" borderId="53" xfId="0" applyFont="1" applyFill="1" applyBorder="1" applyAlignment="1">
      <alignment/>
    </xf>
    <xf numFmtId="0" fontId="54" fillId="37" borderId="53" xfId="0" applyFont="1" applyFill="1" applyBorder="1" applyAlignment="1">
      <alignment horizontal="center"/>
    </xf>
    <xf numFmtId="0" fontId="54" fillId="37" borderId="15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1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13" borderId="12" xfId="0" applyFont="1" applyFill="1" applyBorder="1" applyAlignment="1">
      <alignment horizontal="center"/>
    </xf>
    <xf numFmtId="0" fontId="54" fillId="13" borderId="11" xfId="0" applyFont="1" applyFill="1" applyBorder="1" applyAlignment="1">
      <alignment/>
    </xf>
    <xf numFmtId="14" fontId="1" fillId="13" borderId="15" xfId="0" applyNumberFormat="1" applyFont="1" applyFill="1" applyBorder="1" applyAlignment="1">
      <alignment horizontal="center"/>
    </xf>
    <xf numFmtId="0" fontId="54" fillId="13" borderId="11" xfId="0" applyFont="1" applyFill="1" applyBorder="1" applyAlignment="1">
      <alignment horizontal="center"/>
    </xf>
    <xf numFmtId="0" fontId="54" fillId="1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2" fontId="0" fillId="33" borderId="12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15" xfId="0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1" fillId="37" borderId="12" xfId="0" applyFont="1" applyFill="1" applyBorder="1" applyAlignment="1">
      <alignment/>
    </xf>
    <xf numFmtId="0" fontId="0" fillId="11" borderId="10" xfId="0" applyFill="1" applyBorder="1" applyAlignment="1">
      <alignment/>
    </xf>
    <xf numFmtId="14" fontId="1" fillId="13" borderId="10" xfId="0" applyNumberFormat="1" applyFont="1" applyFill="1" applyBorder="1" applyAlignment="1">
      <alignment/>
    </xf>
    <xf numFmtId="14" fontId="1" fillId="13" borderId="10" xfId="0" applyNumberFormat="1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54" fillId="35" borderId="10" xfId="0" applyFont="1" applyFill="1" applyBorder="1" applyAlignment="1">
      <alignment/>
    </xf>
    <xf numFmtId="0" fontId="54" fillId="35" borderId="10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left"/>
    </xf>
    <xf numFmtId="0" fontId="54" fillId="36" borderId="10" xfId="0" applyFont="1" applyFill="1" applyBorder="1" applyAlignment="1">
      <alignment/>
    </xf>
    <xf numFmtId="0" fontId="54" fillId="37" borderId="10" xfId="0" applyFont="1" applyFill="1" applyBorder="1" applyAlignment="1">
      <alignment horizontal="center"/>
    </xf>
    <xf numFmtId="0" fontId="54" fillId="37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30" fillId="33" borderId="10" xfId="52" applyNumberFormat="1" applyFont="1" applyFill="1" applyBorder="1" applyAlignment="1">
      <alignment horizontal="right"/>
    </xf>
    <xf numFmtId="0" fontId="1" fillId="13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2" fontId="30" fillId="38" borderId="10" xfId="52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28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17" fontId="1" fillId="33" borderId="10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/>
    </xf>
    <xf numFmtId="0" fontId="1" fillId="33" borderId="53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2" fontId="30" fillId="33" borderId="10" xfId="54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right"/>
    </xf>
    <xf numFmtId="0" fontId="1" fillId="35" borderId="12" xfId="0" applyFont="1" applyFill="1" applyBorder="1" applyAlignment="1">
      <alignment/>
    </xf>
    <xf numFmtId="14" fontId="1" fillId="35" borderId="10" xfId="0" applyNumberFormat="1" applyFont="1" applyFill="1" applyBorder="1" applyAlignment="1">
      <alignment horizontal="left"/>
    </xf>
    <xf numFmtId="0" fontId="1" fillId="35" borderId="12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54" fillId="36" borderId="53" xfId="0" applyFont="1" applyFill="1" applyBorder="1" applyAlignment="1">
      <alignment horizontal="center"/>
    </xf>
    <xf numFmtId="0" fontId="54" fillId="36" borderId="15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54" fillId="36" borderId="59" xfId="0" applyFont="1" applyFill="1" applyBorder="1" applyAlignment="1">
      <alignment/>
    </xf>
    <xf numFmtId="0" fontId="1" fillId="36" borderId="6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39" borderId="10" xfId="0" applyFont="1" applyFill="1" applyBorder="1" applyAlignment="1">
      <alignment horizontal="right"/>
    </xf>
    <xf numFmtId="14" fontId="1" fillId="33" borderId="16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1" fillId="11" borderId="10" xfId="0" applyFont="1" applyFill="1" applyBorder="1" applyAlignment="1">
      <alignment horizontal="right"/>
    </xf>
    <xf numFmtId="0" fontId="1" fillId="18" borderId="11" xfId="0" applyFont="1" applyFill="1" applyBorder="1" applyAlignment="1">
      <alignment/>
    </xf>
    <xf numFmtId="0" fontId="54" fillId="13" borderId="11" xfId="0" applyFont="1" applyFill="1" applyBorder="1" applyAlignment="1">
      <alignment/>
    </xf>
    <xf numFmtId="14" fontId="1" fillId="13" borderId="15" xfId="0" applyNumberFormat="1" applyFont="1" applyFill="1" applyBorder="1" applyAlignment="1">
      <alignment/>
    </xf>
    <xf numFmtId="0" fontId="54" fillId="13" borderId="15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14" fontId="1" fillId="35" borderId="15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6" borderId="12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54" fillId="37" borderId="53" xfId="0" applyFont="1" applyFill="1" applyBorder="1" applyAlignment="1">
      <alignment/>
    </xf>
    <xf numFmtId="0" fontId="54" fillId="36" borderId="59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54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right"/>
    </xf>
    <xf numFmtId="0" fontId="1" fillId="37" borderId="11" xfId="0" applyFont="1" applyFill="1" applyBorder="1" applyAlignment="1">
      <alignment/>
    </xf>
    <xf numFmtId="0" fontId="54" fillId="37" borderId="16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/>
    </xf>
    <xf numFmtId="0" fontId="54" fillId="36" borderId="11" xfId="0" applyFont="1" applyFill="1" applyBorder="1" applyAlignment="1">
      <alignment horizontal="center"/>
    </xf>
    <xf numFmtId="0" fontId="55" fillId="36" borderId="15" xfId="0" applyFont="1" applyFill="1" applyBorder="1" applyAlignment="1">
      <alignment horizontal="center"/>
    </xf>
    <xf numFmtId="0" fontId="54" fillId="36" borderId="12" xfId="0" applyFont="1" applyFill="1" applyBorder="1" applyAlignment="1">
      <alignment/>
    </xf>
    <xf numFmtId="14" fontId="1" fillId="36" borderId="16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5" fillId="36" borderId="59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11" borderId="12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14" fontId="1" fillId="13" borderId="12" xfId="0" applyNumberFormat="1" applyFont="1" applyFill="1" applyBorder="1" applyAlignment="1">
      <alignment/>
    </xf>
    <xf numFmtId="14" fontId="1" fillId="13" borderId="12" xfId="0" applyNumberFormat="1" applyFont="1" applyFill="1" applyBorder="1" applyAlignment="1">
      <alignment horizontal="center"/>
    </xf>
    <xf numFmtId="14" fontId="1" fillId="35" borderId="12" xfId="0" applyNumberFormat="1" applyFont="1" applyFill="1" applyBorder="1" applyAlignment="1">
      <alignment horizontal="left"/>
    </xf>
    <xf numFmtId="0" fontId="54" fillId="35" borderId="12" xfId="0" applyFont="1" applyFill="1" applyBorder="1" applyAlignment="1">
      <alignment/>
    </xf>
    <xf numFmtId="0" fontId="54" fillId="35" borderId="12" xfId="0" applyFont="1" applyFill="1" applyBorder="1" applyAlignment="1">
      <alignment horizontal="center"/>
    </xf>
    <xf numFmtId="14" fontId="1" fillId="36" borderId="12" xfId="0" applyNumberFormat="1" applyFont="1" applyFill="1" applyBorder="1" applyAlignment="1">
      <alignment horizontal="left"/>
    </xf>
    <xf numFmtId="0" fontId="54" fillId="37" borderId="12" xfId="0" applyFont="1" applyFill="1" applyBorder="1" applyAlignment="1">
      <alignment horizontal="center"/>
    </xf>
    <xf numFmtId="0" fontId="54" fillId="37" borderId="12" xfId="0" applyFont="1" applyFill="1" applyBorder="1" applyAlignment="1">
      <alignment/>
    </xf>
    <xf numFmtId="14" fontId="1" fillId="36" borderId="60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/>
    </xf>
    <xf numFmtId="0" fontId="1" fillId="37" borderId="53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12" xfId="0" applyFont="1" applyFill="1" applyBorder="1" applyAlignment="1">
      <alignment horizontal="left"/>
    </xf>
    <xf numFmtId="0" fontId="2" fillId="37" borderId="12" xfId="0" applyFont="1" applyFill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4" fontId="1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14" fontId="1" fillId="35" borderId="15" xfId="0" applyNumberFormat="1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6" fontId="1" fillId="35" borderId="10" xfId="0" applyNumberFormat="1" applyFont="1" applyFill="1" applyBorder="1" applyAlignment="1">
      <alignment horizontal="center"/>
    </xf>
    <xf numFmtId="14" fontId="1" fillId="35" borderId="11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41" borderId="11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 horizontal="right"/>
    </xf>
    <xf numFmtId="0" fontId="1" fillId="42" borderId="10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right"/>
    </xf>
    <xf numFmtId="0" fontId="1" fillId="15" borderId="11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53" xfId="0" applyFont="1" applyFill="1" applyBorder="1" applyAlignment="1">
      <alignment horizontal="center"/>
    </xf>
    <xf numFmtId="0" fontId="1" fillId="15" borderId="15" xfId="0" applyFont="1" applyFill="1" applyBorder="1" applyAlignment="1">
      <alignment/>
    </xf>
    <xf numFmtId="0" fontId="1" fillId="15" borderId="12" xfId="0" applyFont="1" applyFill="1" applyBorder="1" applyAlignment="1">
      <alignment/>
    </xf>
    <xf numFmtId="0" fontId="0" fillId="15" borderId="10" xfId="0" applyFill="1" applyBorder="1" applyAlignment="1">
      <alignment/>
    </xf>
    <xf numFmtId="0" fontId="1" fillId="15" borderId="10" xfId="0" applyFont="1" applyFill="1" applyBorder="1" applyAlignment="1">
      <alignment/>
    </xf>
    <xf numFmtId="0" fontId="0" fillId="15" borderId="0" xfId="0" applyFill="1" applyAlignment="1">
      <alignment/>
    </xf>
    <xf numFmtId="0" fontId="1" fillId="15" borderId="10" xfId="0" applyFont="1" applyFill="1" applyBorder="1" applyAlignment="1">
      <alignment horizontal="center"/>
    </xf>
    <xf numFmtId="0" fontId="1" fillId="15" borderId="11" xfId="0" applyFont="1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60" xfId="0" applyFill="1" applyBorder="1" applyAlignment="1">
      <alignment/>
    </xf>
    <xf numFmtId="0" fontId="1" fillId="15" borderId="60" xfId="0" applyFont="1" applyFill="1" applyBorder="1" applyAlignment="1">
      <alignment/>
    </xf>
    <xf numFmtId="0" fontId="1" fillId="15" borderId="12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right"/>
    </xf>
    <xf numFmtId="0" fontId="1" fillId="15" borderId="60" xfId="0" applyFont="1" applyFill="1" applyBorder="1" applyAlignment="1">
      <alignment horizontal="right"/>
    </xf>
    <xf numFmtId="0" fontId="1" fillId="15" borderId="10" xfId="0" applyFont="1" applyFill="1" applyBorder="1" applyAlignment="1">
      <alignment horizontal="right"/>
    </xf>
    <xf numFmtId="0" fontId="1" fillId="15" borderId="13" xfId="0" applyFont="1" applyFill="1" applyBorder="1" applyAlignment="1">
      <alignment horizontal="right"/>
    </xf>
    <xf numFmtId="0" fontId="1" fillId="15" borderId="10" xfId="0" applyFont="1" applyFill="1" applyBorder="1" applyAlignment="1">
      <alignment horizontal="left"/>
    </xf>
    <xf numFmtId="0" fontId="1" fillId="15" borderId="13" xfId="0" applyFont="1" applyFill="1" applyBorder="1" applyAlignment="1">
      <alignment/>
    </xf>
    <xf numFmtId="0" fontId="1" fillId="15" borderId="31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54" fillId="35" borderId="5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right"/>
    </xf>
    <xf numFmtId="0" fontId="1" fillId="36" borderId="60" xfId="0" applyFont="1" applyFill="1" applyBorder="1" applyAlignment="1">
      <alignment horizontal="right"/>
    </xf>
    <xf numFmtId="0" fontId="54" fillId="36" borderId="14" xfId="0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1" fillId="41" borderId="15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right"/>
    </xf>
    <xf numFmtId="0" fontId="0" fillId="35" borderId="5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46" xfId="0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0" fillId="11" borderId="53" xfId="0" applyFill="1" applyBorder="1" applyAlignment="1">
      <alignment/>
    </xf>
    <xf numFmtId="0" fontId="0" fillId="11" borderId="0" xfId="0" applyFill="1" applyBorder="1" applyAlignment="1">
      <alignment/>
    </xf>
    <xf numFmtId="0" fontId="8" fillId="11" borderId="45" xfId="0" applyFont="1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right"/>
    </xf>
    <xf numFmtId="0" fontId="0" fillId="18" borderId="53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46" xfId="0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3" fillId="18" borderId="10" xfId="0" applyFont="1" applyFill="1" applyBorder="1" applyAlignment="1">
      <alignment horizontal="right"/>
    </xf>
    <xf numFmtId="0" fontId="1" fillId="18" borderId="10" xfId="0" applyFont="1" applyFill="1" applyBorder="1" applyAlignment="1">
      <alignment horizontal="right"/>
    </xf>
    <xf numFmtId="0" fontId="0" fillId="12" borderId="53" xfId="0" applyFill="1" applyBorder="1" applyAlignment="1">
      <alignment/>
    </xf>
    <xf numFmtId="0" fontId="0" fillId="12" borderId="0" xfId="0" applyFill="1" applyBorder="1" applyAlignment="1">
      <alignment/>
    </xf>
    <xf numFmtId="0" fontId="1" fillId="12" borderId="15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1" fillId="12" borderId="10" xfId="0" applyFont="1" applyFill="1" applyBorder="1" applyAlignment="1">
      <alignment/>
    </xf>
    <xf numFmtId="0" fontId="3" fillId="12" borderId="10" xfId="0" applyFont="1" applyFill="1" applyBorder="1" applyAlignment="1">
      <alignment horizontal="right"/>
    </xf>
    <xf numFmtId="0" fontId="1" fillId="12" borderId="10" xfId="0" applyFont="1" applyFill="1" applyBorder="1" applyAlignment="1">
      <alignment horizontal="right"/>
    </xf>
    <xf numFmtId="0" fontId="1" fillId="35" borderId="45" xfId="0" applyFont="1" applyFill="1" applyBorder="1" applyAlignment="1">
      <alignment horizontal="center"/>
    </xf>
    <xf numFmtId="0" fontId="1" fillId="39" borderId="53" xfId="0" applyFont="1" applyFill="1" applyBorder="1" applyAlignment="1">
      <alignment horizontal="center"/>
    </xf>
    <xf numFmtId="0" fontId="1" fillId="39" borderId="45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right"/>
    </xf>
    <xf numFmtId="0" fontId="0" fillId="18" borderId="45" xfId="0" applyFill="1" applyBorder="1" applyAlignment="1">
      <alignment horizontal="center"/>
    </xf>
    <xf numFmtId="0" fontId="1" fillId="18" borderId="51" xfId="0" applyFont="1" applyFill="1" applyBorder="1" applyAlignment="1">
      <alignment/>
    </xf>
    <xf numFmtId="0" fontId="1" fillId="18" borderId="14" xfId="0" applyFont="1" applyFill="1" applyBorder="1" applyAlignment="1">
      <alignment horizontal="center"/>
    </xf>
    <xf numFmtId="0" fontId="1" fillId="18" borderId="15" xfId="0" applyFont="1" applyFill="1" applyBorder="1" applyAlignment="1">
      <alignment/>
    </xf>
    <xf numFmtId="0" fontId="1" fillId="18" borderId="53" xfId="0" applyFont="1" applyFill="1" applyBorder="1" applyAlignment="1">
      <alignment horizontal="center"/>
    </xf>
    <xf numFmtId="0" fontId="1" fillId="18" borderId="12" xfId="0" applyFont="1" applyFill="1" applyBorder="1" applyAlignment="1">
      <alignment/>
    </xf>
    <xf numFmtId="0" fontId="0" fillId="18" borderId="12" xfId="0" applyFill="1" applyBorder="1" applyAlignment="1">
      <alignment horizontal="center"/>
    </xf>
    <xf numFmtId="0" fontId="1" fillId="18" borderId="45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46" xfId="0" applyFont="1" applyFill="1" applyBorder="1" applyAlignment="1">
      <alignment/>
    </xf>
    <xf numFmtId="0" fontId="1" fillId="35" borderId="59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53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right"/>
    </xf>
    <xf numFmtId="0" fontId="1" fillId="12" borderId="0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2" borderId="0" xfId="0" applyFont="1" applyFill="1" applyBorder="1" applyAlignment="1">
      <alignment/>
    </xf>
    <xf numFmtId="0" fontId="2" fillId="42" borderId="14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center"/>
    </xf>
    <xf numFmtId="0" fontId="2" fillId="42" borderId="46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" fillId="41" borderId="6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4" fontId="8" fillId="0" borderId="0" xfId="0" applyNumberFormat="1" applyFont="1" applyAlignment="1">
      <alignment/>
    </xf>
    <xf numFmtId="0" fontId="2" fillId="11" borderId="13" xfId="0" applyFont="1" applyFill="1" applyBorder="1" applyAlignment="1">
      <alignment/>
    </xf>
    <xf numFmtId="0" fontId="2" fillId="11" borderId="10" xfId="0" applyFont="1" applyFill="1" applyBorder="1" applyAlignment="1">
      <alignment horizontal="right"/>
    </xf>
    <xf numFmtId="0" fontId="2" fillId="12" borderId="10" xfId="0" applyFont="1" applyFill="1" applyBorder="1" applyAlignment="1">
      <alignment horizontal="right"/>
    </xf>
    <xf numFmtId="0" fontId="1" fillId="15" borderId="1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18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5" borderId="10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right"/>
    </xf>
    <xf numFmtId="0" fontId="2" fillId="18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left"/>
    </xf>
    <xf numFmtId="0" fontId="1" fillId="15" borderId="11" xfId="0" applyFont="1" applyFill="1" applyBorder="1" applyAlignment="1">
      <alignment horizontal="right"/>
    </xf>
    <xf numFmtId="0" fontId="1" fillId="15" borderId="31" xfId="0" applyFont="1" applyFill="1" applyBorder="1" applyAlignment="1">
      <alignment horizontal="right"/>
    </xf>
    <xf numFmtId="0" fontId="1" fillId="13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right"/>
    </xf>
    <xf numFmtId="0" fontId="2" fillId="35" borderId="11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6" borderId="15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right"/>
    </xf>
    <xf numFmtId="0" fontId="1" fillId="36" borderId="11" xfId="0" applyFont="1" applyFill="1" applyBorder="1" applyAlignment="1">
      <alignment horizontal="right"/>
    </xf>
    <xf numFmtId="0" fontId="1" fillId="36" borderId="11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1" fillId="36" borderId="59" xfId="0" applyFont="1" applyFill="1" applyBorder="1" applyAlignment="1">
      <alignment/>
    </xf>
    <xf numFmtId="0" fontId="1" fillId="36" borderId="31" xfId="0" applyFont="1" applyFill="1" applyBorder="1" applyAlignment="1">
      <alignment horizontal="right"/>
    </xf>
    <xf numFmtId="0" fontId="1" fillId="36" borderId="11" xfId="0" applyFont="1" applyFill="1" applyBorder="1" applyAlignment="1">
      <alignment/>
    </xf>
    <xf numFmtId="0" fontId="1" fillId="11" borderId="11" xfId="0" applyFont="1" applyFill="1" applyBorder="1" applyAlignment="1">
      <alignment horizontal="right"/>
    </xf>
    <xf numFmtId="0" fontId="1" fillId="18" borderId="11" xfId="0" applyFont="1" applyFill="1" applyBorder="1" applyAlignment="1">
      <alignment horizontal="right"/>
    </xf>
    <xf numFmtId="0" fontId="1" fillId="18" borderId="11" xfId="0" applyFont="1" applyFill="1" applyBorder="1" applyAlignment="1">
      <alignment horizontal="center"/>
    </xf>
    <xf numFmtId="0" fontId="1" fillId="18" borderId="11" xfId="0" applyFont="1" applyFill="1" applyBorder="1" applyAlignment="1">
      <alignment/>
    </xf>
    <xf numFmtId="0" fontId="1" fillId="39" borderId="11" xfId="0" applyFont="1" applyFill="1" applyBorder="1" applyAlignment="1">
      <alignment horizontal="right"/>
    </xf>
    <xf numFmtId="0" fontId="1" fillId="12" borderId="11" xfId="0" applyFont="1" applyFill="1" applyBorder="1" applyAlignment="1">
      <alignment horizontal="right"/>
    </xf>
    <xf numFmtId="0" fontId="1" fillId="42" borderId="11" xfId="0" applyFont="1" applyFill="1" applyBorder="1" applyAlignment="1">
      <alignment horizontal="right"/>
    </xf>
    <xf numFmtId="0" fontId="1" fillId="41" borderId="11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35" borderId="15" xfId="0" applyFont="1" applyFill="1" applyBorder="1" applyAlignment="1">
      <alignment/>
    </xf>
    <xf numFmtId="49" fontId="1" fillId="33" borderId="59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right"/>
    </xf>
    <xf numFmtId="0" fontId="1" fillId="40" borderId="15" xfId="0" applyFont="1" applyFill="1" applyBorder="1" applyAlignment="1">
      <alignment/>
    </xf>
    <xf numFmtId="0" fontId="1" fillId="15" borderId="59" xfId="0" applyFont="1" applyFill="1" applyBorder="1" applyAlignment="1">
      <alignment/>
    </xf>
    <xf numFmtId="0" fontId="1" fillId="15" borderId="15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13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5" xfId="0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11" borderId="12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right"/>
    </xf>
    <xf numFmtId="0" fontId="1" fillId="39" borderId="12" xfId="0" applyFont="1" applyFill="1" applyBorder="1" applyAlignment="1">
      <alignment horizontal="right"/>
    </xf>
    <xf numFmtId="0" fontId="1" fillId="12" borderId="12" xfId="0" applyFont="1" applyFill="1" applyBorder="1" applyAlignment="1">
      <alignment horizontal="right"/>
    </xf>
    <xf numFmtId="0" fontId="1" fillId="42" borderId="12" xfId="0" applyFont="1" applyFill="1" applyBorder="1" applyAlignment="1">
      <alignment horizontal="right"/>
    </xf>
    <xf numFmtId="0" fontId="1" fillId="41" borderId="12" xfId="0" applyFont="1" applyFill="1" applyBorder="1" applyAlignment="1">
      <alignment horizontal="right"/>
    </xf>
    <xf numFmtId="0" fontId="2" fillId="43" borderId="61" xfId="0" applyFont="1" applyFill="1" applyBorder="1" applyAlignment="1">
      <alignment horizontal="left"/>
    </xf>
    <xf numFmtId="0" fontId="2" fillId="43" borderId="62" xfId="0" applyFont="1" applyFill="1" applyBorder="1" applyAlignment="1">
      <alignment/>
    </xf>
    <xf numFmtId="2" fontId="2" fillId="43" borderId="62" xfId="0" applyNumberFormat="1" applyFont="1" applyFill="1" applyBorder="1" applyAlignment="1">
      <alignment horizontal="right"/>
    </xf>
    <xf numFmtId="0" fontId="2" fillId="43" borderId="63" xfId="0" applyFont="1" applyFill="1" applyBorder="1" applyAlignment="1">
      <alignment/>
    </xf>
    <xf numFmtId="0" fontId="2" fillId="43" borderId="62" xfId="0" applyFont="1" applyFill="1" applyBorder="1" applyAlignment="1">
      <alignment horizontal="right"/>
    </xf>
    <xf numFmtId="0" fontId="4" fillId="43" borderId="62" xfId="0" applyFont="1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35" borderId="10" xfId="0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0" fillId="12" borderId="51" xfId="0" applyFill="1" applyBorder="1" applyAlignment="1">
      <alignment horizontal="right"/>
    </xf>
    <xf numFmtId="0" fontId="0" fillId="12" borderId="13" xfId="0" applyFill="1" applyBorder="1" applyAlignment="1">
      <alignment horizontal="right"/>
    </xf>
    <xf numFmtId="0" fontId="0" fillId="12" borderId="16" xfId="0" applyFill="1" applyBorder="1" applyAlignment="1">
      <alignment horizontal="left"/>
    </xf>
    <xf numFmtId="0" fontId="1" fillId="42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41" borderId="31" xfId="0" applyFont="1" applyFill="1" applyBorder="1" applyAlignment="1">
      <alignment horizontal="center"/>
    </xf>
    <xf numFmtId="0" fontId="1" fillId="41" borderId="5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0" fontId="2" fillId="43" borderId="62" xfId="0" applyFont="1" applyFill="1" applyBorder="1" applyAlignment="1">
      <alignment horizontal="center"/>
    </xf>
    <xf numFmtId="0" fontId="2" fillId="43" borderId="62" xfId="0" applyFont="1" applyFill="1" applyBorder="1" applyAlignment="1">
      <alignment/>
    </xf>
    <xf numFmtId="0" fontId="4" fillId="43" borderId="62" xfId="0" applyFont="1" applyFill="1" applyBorder="1" applyAlignment="1">
      <alignment horizontal="center"/>
    </xf>
    <xf numFmtId="0" fontId="2" fillId="43" borderId="6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8" borderId="12" xfId="0" applyFont="1" applyFill="1" applyBorder="1" applyAlignment="1">
      <alignment/>
    </xf>
    <xf numFmtId="0" fontId="1" fillId="8" borderId="0" xfId="0" applyFont="1" applyFill="1" applyAlignment="1">
      <alignment/>
    </xf>
    <xf numFmtId="0" fontId="55" fillId="8" borderId="53" xfId="0" applyFont="1" applyFill="1" applyBorder="1" applyAlignment="1">
      <alignment horizontal="center"/>
    </xf>
    <xf numFmtId="0" fontId="55" fillId="8" borderId="11" xfId="0" applyFont="1" applyFill="1" applyBorder="1" applyAlignment="1">
      <alignment horizontal="center"/>
    </xf>
    <xf numFmtId="0" fontId="55" fillId="8" borderId="14" xfId="0" applyFont="1" applyFill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4" fillId="8" borderId="53" xfId="0" applyFont="1" applyFill="1" applyBorder="1" applyAlignment="1">
      <alignment horizontal="center"/>
    </xf>
    <xf numFmtId="0" fontId="54" fillId="8" borderId="11" xfId="0" applyFont="1" applyFill="1" applyBorder="1" applyAlignment="1">
      <alignment horizontal="center"/>
    </xf>
    <xf numFmtId="0" fontId="54" fillId="8" borderId="15" xfId="0" applyFont="1" applyFill="1" applyBorder="1" applyAlignment="1">
      <alignment horizontal="center"/>
    </xf>
    <xf numFmtId="0" fontId="55" fillId="8" borderId="53" xfId="0" applyFont="1" applyFill="1" applyBorder="1" applyAlignment="1">
      <alignment/>
    </xf>
    <xf numFmtId="0" fontId="55" fillId="8" borderId="15" xfId="0" applyFont="1" applyFill="1" applyBorder="1" applyAlignment="1">
      <alignment/>
    </xf>
    <xf numFmtId="0" fontId="55" fillId="8" borderId="12" xfId="0" applyFont="1" applyFill="1" applyBorder="1" applyAlignment="1">
      <alignment/>
    </xf>
    <xf numFmtId="0" fontId="55" fillId="8" borderId="45" xfId="0" applyFont="1" applyFill="1" applyBorder="1" applyAlignment="1">
      <alignment/>
    </xf>
    <xf numFmtId="0" fontId="54" fillId="8" borderId="12" xfId="0" applyFont="1" applyFill="1" applyBorder="1" applyAlignment="1">
      <alignment horizontal="center"/>
    </xf>
    <xf numFmtId="14" fontId="1" fillId="8" borderId="16" xfId="0" applyNumberFormat="1" applyFont="1" applyFill="1" applyBorder="1" applyAlignment="1">
      <alignment horizontal="center"/>
    </xf>
    <xf numFmtId="0" fontId="54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54" fillId="8" borderId="10" xfId="0" applyFont="1" applyFill="1" applyBorder="1" applyAlignment="1">
      <alignment/>
    </xf>
    <xf numFmtId="14" fontId="1" fillId="8" borderId="10" xfId="0" applyNumberFormat="1" applyFont="1" applyFill="1" applyBorder="1" applyAlignment="1">
      <alignment horizontal="left"/>
    </xf>
    <xf numFmtId="0" fontId="0" fillId="8" borderId="10" xfId="0" applyFill="1" applyBorder="1" applyAlignment="1">
      <alignment/>
    </xf>
    <xf numFmtId="0" fontId="1" fillId="8" borderId="10" xfId="0" applyFont="1" applyFill="1" applyBorder="1" applyAlignment="1">
      <alignment horizontal="right"/>
    </xf>
    <xf numFmtId="0" fontId="2" fillId="8" borderId="10" xfId="0" applyFont="1" applyFill="1" applyBorder="1" applyAlignment="1">
      <alignment/>
    </xf>
    <xf numFmtId="0" fontId="2" fillId="8" borderId="10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center"/>
    </xf>
    <xf numFmtId="0" fontId="55" fillId="8" borderId="12" xfId="0" applyFont="1" applyFill="1" applyBorder="1" applyAlignment="1">
      <alignment horizontal="center"/>
    </xf>
    <xf numFmtId="0" fontId="0" fillId="8" borderId="10" xfId="0" applyFill="1" applyBorder="1" applyAlignment="1">
      <alignment horizontal="right"/>
    </xf>
    <xf numFmtId="0" fontId="0" fillId="41" borderId="10" xfId="0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0" fontId="2" fillId="11" borderId="11" xfId="0" applyFont="1" applyFill="1" applyBorder="1" applyAlignment="1">
      <alignment horizontal="right"/>
    </xf>
    <xf numFmtId="0" fontId="2" fillId="15" borderId="10" xfId="0" applyFont="1" applyFill="1" applyBorder="1" applyAlignment="1">
      <alignment/>
    </xf>
    <xf numFmtId="0" fontId="1" fillId="38" borderId="13" xfId="0" applyFont="1" applyFill="1" applyBorder="1" applyAlignment="1">
      <alignment horizontal="right"/>
    </xf>
    <xf numFmtId="0" fontId="1" fillId="38" borderId="11" xfId="0" applyFont="1" applyFill="1" applyBorder="1" applyAlignment="1">
      <alignment/>
    </xf>
    <xf numFmtId="0" fontId="0" fillId="37" borderId="10" xfId="0" applyFill="1" applyBorder="1" applyAlignment="1">
      <alignment horizontal="right"/>
    </xf>
    <xf numFmtId="0" fontId="0" fillId="37" borderId="11" xfId="0" applyFill="1" applyBorder="1" applyAlignment="1">
      <alignment horizontal="right"/>
    </xf>
    <xf numFmtId="0" fontId="1" fillId="35" borderId="31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59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33" borderId="5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45" xfId="0" applyFont="1" applyFill="1" applyBorder="1" applyAlignment="1">
      <alignment horizontal="left"/>
    </xf>
    <xf numFmtId="0" fontId="0" fillId="33" borderId="31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2" fillId="43" borderId="61" xfId="0" applyFont="1" applyFill="1" applyBorder="1" applyAlignment="1">
      <alignment/>
    </xf>
    <xf numFmtId="0" fontId="1" fillId="43" borderId="62" xfId="0" applyFont="1" applyFill="1" applyBorder="1" applyAlignment="1">
      <alignment/>
    </xf>
    <xf numFmtId="2" fontId="2" fillId="43" borderId="64" xfId="0" applyNumberFormat="1" applyFont="1" applyFill="1" applyBorder="1" applyAlignment="1">
      <alignment horizontal="right"/>
    </xf>
    <xf numFmtId="0" fontId="1" fillId="44" borderId="15" xfId="0" applyFont="1" applyFill="1" applyBorder="1" applyAlignment="1">
      <alignment horizontal="center"/>
    </xf>
    <xf numFmtId="0" fontId="1" fillId="44" borderId="11" xfId="0" applyFont="1" applyFill="1" applyBorder="1" applyAlignment="1">
      <alignment/>
    </xf>
    <xf numFmtId="0" fontId="1" fillId="44" borderId="14" xfId="0" applyFont="1" applyFill="1" applyBorder="1" applyAlignment="1">
      <alignment horizontal="center"/>
    </xf>
    <xf numFmtId="0" fontId="1" fillId="44" borderId="53" xfId="0" applyFont="1" applyFill="1" applyBorder="1" applyAlignment="1">
      <alignment horizontal="center"/>
    </xf>
    <xf numFmtId="0" fontId="1" fillId="44" borderId="15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1" fillId="44" borderId="45" xfId="0" applyFont="1" applyFill="1" applyBorder="1" applyAlignment="1">
      <alignment horizontal="center"/>
    </xf>
    <xf numFmtId="0" fontId="1" fillId="44" borderId="11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/>
    </xf>
    <xf numFmtId="0" fontId="1" fillId="44" borderId="10" xfId="0" applyFont="1" applyFill="1" applyBorder="1" applyAlignment="1">
      <alignment/>
    </xf>
    <xf numFmtId="49" fontId="30" fillId="33" borderId="10" xfId="62" applyNumberFormat="1" applyFont="1" applyFill="1" applyBorder="1" applyAlignment="1">
      <alignment horizontal="center"/>
    </xf>
    <xf numFmtId="49" fontId="30" fillId="33" borderId="10" xfId="52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5" xfId="60" applyNumberFormat="1" applyFont="1" applyFill="1" applyBorder="1" applyAlignment="1">
      <alignment horizontal="center"/>
    </xf>
    <xf numFmtId="0" fontId="1" fillId="33" borderId="10" xfId="43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44" borderId="13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12" borderId="51" xfId="0" applyFill="1" applyBorder="1" applyAlignment="1">
      <alignment horizontal="center"/>
    </xf>
    <xf numFmtId="0" fontId="1" fillId="39" borderId="12" xfId="0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right"/>
    </xf>
    <xf numFmtId="0" fontId="1" fillId="39" borderId="10" xfId="0" applyFont="1" applyFill="1" applyBorder="1" applyAlignment="1">
      <alignment/>
    </xf>
    <xf numFmtId="2" fontId="30" fillId="34" borderId="10" xfId="52" applyNumberFormat="1" applyFont="1" applyFill="1" applyBorder="1" applyAlignment="1">
      <alignment horizontal="right"/>
    </xf>
    <xf numFmtId="2" fontId="1" fillId="39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12" borderId="14" xfId="0" applyFont="1" applyFill="1" applyBorder="1" applyAlignment="1">
      <alignment horizontal="center"/>
    </xf>
    <xf numFmtId="0" fontId="1" fillId="12" borderId="53" xfId="0" applyFont="1" applyFill="1" applyBorder="1" applyAlignment="1">
      <alignment horizontal="center"/>
    </xf>
    <xf numFmtId="0" fontId="1" fillId="12" borderId="45" xfId="0" applyFont="1" applyFill="1" applyBorder="1" applyAlignment="1">
      <alignment horizontal="center"/>
    </xf>
    <xf numFmtId="0" fontId="0" fillId="12" borderId="11" xfId="0" applyFill="1" applyBorder="1" applyAlignment="1">
      <alignment/>
    </xf>
    <xf numFmtId="0" fontId="1" fillId="42" borderId="13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0" fontId="0" fillId="0" borderId="0" xfId="0" applyAlignment="1">
      <alignment/>
    </xf>
    <xf numFmtId="0" fontId="56" fillId="39" borderId="10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1" fillId="13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/>
    </xf>
    <xf numFmtId="0" fontId="1" fillId="8" borderId="11" xfId="0" applyFont="1" applyFill="1" applyBorder="1" applyAlignment="1">
      <alignment horizontal="right"/>
    </xf>
    <xf numFmtId="0" fontId="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1" fillId="8" borderId="12" xfId="0" applyFont="1" applyFill="1" applyBorder="1" applyAlignment="1">
      <alignment horizontal="right"/>
    </xf>
    <xf numFmtId="0" fontId="0" fillId="8" borderId="12" xfId="0" applyFill="1" applyBorder="1" applyAlignment="1">
      <alignment horizontal="right"/>
    </xf>
    <xf numFmtId="0" fontId="2" fillId="45" borderId="62" xfId="0" applyFont="1" applyFill="1" applyBorder="1" applyAlignment="1">
      <alignment/>
    </xf>
    <xf numFmtId="0" fontId="2" fillId="45" borderId="62" xfId="0" applyFont="1" applyFill="1" applyBorder="1" applyAlignment="1">
      <alignment horizontal="right"/>
    </xf>
    <xf numFmtId="0" fontId="1" fillId="45" borderId="62" xfId="0" applyFont="1" applyFill="1" applyBorder="1" applyAlignment="1">
      <alignment/>
    </xf>
    <xf numFmtId="0" fontId="0" fillId="45" borderId="62" xfId="0" applyFill="1" applyBorder="1" applyAlignment="1">
      <alignment horizontal="center"/>
    </xf>
    <xf numFmtId="0" fontId="0" fillId="45" borderId="64" xfId="0" applyFill="1" applyBorder="1" applyAlignment="1">
      <alignment horizontal="right"/>
    </xf>
    <xf numFmtId="0" fontId="6" fillId="44" borderId="13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5" borderId="45" xfId="0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18" borderId="13" xfId="0" applyFont="1" applyFill="1" applyBorder="1" applyAlignment="1">
      <alignment/>
    </xf>
    <xf numFmtId="0" fontId="0" fillId="18" borderId="51" xfId="0" applyFill="1" applyBorder="1" applyAlignment="1">
      <alignment horizontal="center"/>
    </xf>
    <xf numFmtId="0" fontId="0" fillId="18" borderId="51" xfId="0" applyFill="1" applyBorder="1" applyAlignment="1">
      <alignment/>
    </xf>
    <xf numFmtId="0" fontId="1" fillId="41" borderId="16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4" fillId="37" borderId="45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0" fillId="15" borderId="51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54" fillId="37" borderId="16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4" fillId="12" borderId="45" xfId="0" applyFont="1" applyFill="1" applyBorder="1" applyAlignment="1">
      <alignment horizontal="center"/>
    </xf>
    <xf numFmtId="0" fontId="4" fillId="12" borderId="46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54" fillId="36" borderId="45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54" fillId="37" borderId="45" xfId="0" applyFont="1" applyFill="1" applyBorder="1" applyAlignment="1">
      <alignment horizontal="center"/>
    </xf>
    <xf numFmtId="0" fontId="54" fillId="37" borderId="46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0" fillId="38" borderId="60" xfId="0" applyFill="1" applyBorder="1" applyAlignment="1">
      <alignment horizontal="center"/>
    </xf>
    <xf numFmtId="0" fontId="1" fillId="13" borderId="45" xfId="0" applyFont="1" applyFill="1" applyBorder="1" applyAlignment="1">
      <alignment horizontal="center"/>
    </xf>
    <xf numFmtId="0" fontId="1" fillId="13" borderId="46" xfId="0" applyFont="1" applyFill="1" applyBorder="1" applyAlignment="1">
      <alignment horizontal="center"/>
    </xf>
    <xf numFmtId="0" fontId="1" fillId="44" borderId="53" xfId="0" applyFont="1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7" borderId="51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5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/>
    </xf>
    <xf numFmtId="0" fontId="6" fillId="44" borderId="51" xfId="0" applyFont="1" applyFill="1" applyBorder="1" applyAlignment="1">
      <alignment horizontal="center"/>
    </xf>
    <xf numFmtId="0" fontId="6" fillId="44" borderId="13" xfId="0" applyFont="1" applyFill="1" applyBorder="1" applyAlignment="1">
      <alignment horizontal="center"/>
    </xf>
    <xf numFmtId="0" fontId="6" fillId="15" borderId="16" xfId="0" applyFont="1" applyFill="1" applyBorder="1" applyAlignment="1">
      <alignment horizontal="center"/>
    </xf>
    <xf numFmtId="0" fontId="6" fillId="15" borderId="51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0" fillId="35" borderId="51" xfId="0" applyFill="1" applyBorder="1" applyAlignment="1">
      <alignment/>
    </xf>
    <xf numFmtId="0" fontId="0" fillId="35" borderId="13" xfId="0" applyFill="1" applyBorder="1" applyAlignment="1">
      <alignment/>
    </xf>
    <xf numFmtId="0" fontId="1" fillId="15" borderId="45" xfId="0" applyFont="1" applyFill="1" applyBorder="1" applyAlignment="1">
      <alignment horizontal="center"/>
    </xf>
    <xf numFmtId="0" fontId="1" fillId="15" borderId="46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59" xfId="0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55" fillId="36" borderId="16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1" fillId="44" borderId="45" xfId="0" applyFont="1" applyFill="1" applyBorder="1" applyAlignment="1">
      <alignment horizontal="center"/>
    </xf>
    <xf numFmtId="0" fontId="0" fillId="44" borderId="46" xfId="0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54" fillId="8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54" fillId="35" borderId="45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6" fillId="11" borderId="16" xfId="0" applyFont="1" applyFill="1" applyBorder="1" applyAlignment="1">
      <alignment horizontal="center"/>
    </xf>
    <xf numFmtId="0" fontId="6" fillId="11" borderId="51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center"/>
    </xf>
    <xf numFmtId="0" fontId="4" fillId="18" borderId="30" xfId="0" applyFont="1" applyFill="1" applyBorder="1" applyAlignment="1">
      <alignment horizontal="center"/>
    </xf>
    <xf numFmtId="0" fontId="6" fillId="18" borderId="51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1" fillId="41" borderId="51" xfId="0" applyFont="1" applyFill="1" applyBorder="1" applyAlignment="1">
      <alignment horizontal="center"/>
    </xf>
    <xf numFmtId="0" fontId="0" fillId="41" borderId="51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0" fillId="13" borderId="51" xfId="0" applyFill="1" applyBorder="1" applyAlignment="1">
      <alignment/>
    </xf>
    <xf numFmtId="0" fontId="6" fillId="35" borderId="30" xfId="0" applyFont="1" applyFill="1" applyBorder="1" applyAlignment="1">
      <alignment horizontal="center"/>
    </xf>
    <xf numFmtId="0" fontId="0" fillId="12" borderId="51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41" borderId="59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2" fillId="36" borderId="46" xfId="0" applyFont="1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30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51" xfId="0" applyBorder="1" applyAlignment="1">
      <alignment/>
    </xf>
    <xf numFmtId="0" fontId="0" fillId="0" borderId="13" xfId="0" applyBorder="1" applyAlignment="1">
      <alignment/>
    </xf>
    <xf numFmtId="2" fontId="1" fillId="33" borderId="53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8" xfId="0" applyFont="1" applyBorder="1" applyAlignment="1">
      <alignment/>
    </xf>
    <xf numFmtId="0" fontId="0" fillId="0" borderId="68" xfId="0" applyBorder="1" applyAlignment="1">
      <alignment/>
    </xf>
    <xf numFmtId="0" fontId="0" fillId="0" borderId="66" xfId="0" applyBorder="1" applyAlignment="1">
      <alignment/>
    </xf>
    <xf numFmtId="0" fontId="57" fillId="0" borderId="43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67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7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71" xfId="0" applyBorder="1" applyAlignment="1">
      <alignment/>
    </xf>
    <xf numFmtId="0" fontId="1" fillId="0" borderId="70" xfId="0" applyFon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M96"/>
  <sheetViews>
    <sheetView tabSelected="1" workbookViewId="0" topLeftCell="A1">
      <pane xSplit="4" ySplit="15" topLeftCell="EL87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1" sqref="A1:EM94"/>
    </sheetView>
  </sheetViews>
  <sheetFormatPr defaultColWidth="9.00390625" defaultRowHeight="12.75"/>
  <cols>
    <col min="1" max="1" width="5.625" style="0" customWidth="1"/>
    <col min="2" max="2" width="2.875" style="0" customWidth="1"/>
    <col min="3" max="3" width="17.00390625" style="0" customWidth="1"/>
    <col min="4" max="4" width="110.75390625" style="0" customWidth="1"/>
    <col min="5" max="9" width="9.125" style="0" customWidth="1"/>
    <col min="10" max="10" width="6.25390625" style="0" customWidth="1"/>
    <col min="11" max="11" width="9.75390625" style="0" customWidth="1"/>
    <col min="12" max="12" width="7.00390625" style="0" customWidth="1"/>
    <col min="13" max="13" width="10.875" style="0" customWidth="1"/>
    <col min="14" max="14" width="8.875" style="0" customWidth="1"/>
    <col min="15" max="15" width="9.125" style="0" customWidth="1"/>
    <col min="16" max="16" width="6.75390625" style="0" customWidth="1"/>
    <col min="17" max="17" width="7.75390625" style="0" customWidth="1"/>
    <col min="18" max="18" width="8.25390625" style="0" customWidth="1"/>
    <col min="19" max="19" width="7.875" style="0" customWidth="1"/>
    <col min="20" max="20" width="8.00390625" style="0" customWidth="1"/>
    <col min="21" max="21" width="6.625" style="0" customWidth="1"/>
    <col min="22" max="22" width="7.625" style="0" customWidth="1"/>
    <col min="23" max="23" width="8.875" style="0" customWidth="1"/>
    <col min="24" max="24" width="12.875" style="0" customWidth="1"/>
    <col min="25" max="28" width="9.375" style="0" customWidth="1"/>
    <col min="29" max="29" width="12.25390625" style="0" customWidth="1"/>
    <col min="30" max="30" width="13.25390625" style="0" customWidth="1"/>
    <col min="31" max="31" width="10.125" style="0" customWidth="1"/>
    <col min="32" max="32" width="8.75390625" style="0" customWidth="1"/>
    <col min="33" max="33" width="8.25390625" style="0" customWidth="1"/>
    <col min="34" max="36" width="8.875" style="0" customWidth="1"/>
    <col min="37" max="37" width="7.875" style="0" customWidth="1"/>
    <col min="38" max="38" width="6.875" style="0" customWidth="1"/>
    <col min="41" max="41" width="10.625" style="0" customWidth="1"/>
    <col min="42" max="42" width="15.25390625" style="0" customWidth="1"/>
    <col min="43" max="43" width="16.00390625" style="0" customWidth="1"/>
    <col min="44" max="44" width="15.875" style="0" customWidth="1"/>
    <col min="45" max="45" width="18.375" style="0" customWidth="1"/>
    <col min="46" max="46" width="13.875" style="0" customWidth="1"/>
    <col min="47" max="47" width="74.875" style="0" customWidth="1"/>
    <col min="49" max="49" width="10.125" style="0" customWidth="1"/>
    <col min="50" max="50" width="12.75390625" style="0" customWidth="1"/>
    <col min="51" max="51" width="29.75390625" style="0" customWidth="1"/>
    <col min="52" max="52" width="60.375" style="0" customWidth="1"/>
    <col min="53" max="53" width="12.875" style="0" customWidth="1"/>
    <col min="54" max="58" width="12.75390625" style="0" customWidth="1"/>
    <col min="59" max="59" width="18.25390625" style="0" customWidth="1"/>
    <col min="60" max="60" width="62.75390625" style="0" customWidth="1"/>
    <col min="61" max="61" width="11.375" style="0" customWidth="1"/>
    <col min="62" max="62" width="9.75390625" style="0" customWidth="1"/>
    <col min="63" max="63" width="15.875" style="0" customWidth="1"/>
    <col min="64" max="64" width="16.25390625" style="0" customWidth="1"/>
    <col min="65" max="65" width="8.75390625" style="0" customWidth="1"/>
    <col min="66" max="66" width="9.75390625" style="0" customWidth="1"/>
    <col min="67" max="67" width="18.625" style="0" customWidth="1"/>
    <col min="68" max="68" width="14.125" style="0" customWidth="1"/>
    <col min="69" max="69" width="10.00390625" style="0" customWidth="1"/>
    <col min="70" max="70" width="18.75390625" style="0" customWidth="1"/>
    <col min="71" max="71" width="71.75390625" style="0" customWidth="1"/>
    <col min="72" max="73" width="13.75390625" style="0" customWidth="1"/>
    <col min="74" max="74" width="5.875" style="0" customWidth="1"/>
    <col min="75" max="75" width="12.125" style="0" customWidth="1"/>
    <col min="76" max="76" width="14.25390625" style="0" customWidth="1"/>
    <col min="77" max="77" width="17.25390625" style="0" customWidth="1"/>
    <col min="78" max="78" width="16.00390625" style="0" customWidth="1"/>
    <col min="79" max="79" width="8.00390625" style="0" customWidth="1"/>
    <col min="83" max="83" width="10.00390625" style="0" customWidth="1"/>
    <col min="84" max="84" width="8.00390625" style="0" customWidth="1"/>
    <col min="85" max="85" width="7.75390625" style="0" customWidth="1"/>
    <col min="86" max="86" width="13.375" style="0" customWidth="1"/>
    <col min="87" max="87" width="15.125" style="0" customWidth="1"/>
    <col min="88" max="88" width="8.00390625" style="0" customWidth="1"/>
    <col min="89" max="89" width="14.625" style="0" customWidth="1"/>
    <col min="90" max="90" width="8.25390625" style="0" customWidth="1"/>
    <col min="91" max="91" width="15.125" style="0" customWidth="1"/>
    <col min="92" max="92" width="18.875" style="0" customWidth="1"/>
    <col min="93" max="93" width="8.75390625" style="0" customWidth="1"/>
    <col min="94" max="94" width="32.375" style="0" customWidth="1"/>
    <col min="95" max="95" width="8.375" style="0" customWidth="1"/>
    <col min="96" max="96" width="28.75390625" style="0" customWidth="1"/>
    <col min="97" max="97" width="8.25390625" style="0" customWidth="1"/>
    <col min="98" max="98" width="20.875" style="0" customWidth="1"/>
    <col min="99" max="99" width="9.00390625" style="0" customWidth="1"/>
    <col min="100" max="100" width="7.25390625" style="0" customWidth="1"/>
    <col min="101" max="101" width="10.375" style="0" customWidth="1"/>
    <col min="102" max="102" width="14.00390625" style="0" customWidth="1"/>
    <col min="103" max="103" width="8.375" style="0" customWidth="1"/>
    <col min="104" max="104" width="22.75390625" style="0" customWidth="1"/>
    <col min="105" max="105" width="8.375" style="0" customWidth="1"/>
    <col min="106" max="106" width="11.125" style="0" customWidth="1"/>
    <col min="108" max="108" width="12.75390625" style="0" customWidth="1"/>
    <col min="110" max="110" width="8.125" style="0" customWidth="1"/>
    <col min="111" max="111" width="8.625" style="0" customWidth="1"/>
    <col min="113" max="113" width="8.125" style="0" customWidth="1"/>
    <col min="114" max="114" width="11.875" style="0" customWidth="1"/>
    <col min="115" max="115" width="7.375" style="0" customWidth="1"/>
    <col min="116" max="116" width="14.125" style="0" customWidth="1"/>
    <col min="117" max="117" width="19.00390625" style="0" customWidth="1"/>
    <col min="118" max="118" width="10.875" style="0" customWidth="1"/>
    <col min="119" max="119" width="9.875" style="0" customWidth="1"/>
    <col min="120" max="120" width="15.00390625" style="0" customWidth="1"/>
    <col min="121" max="121" width="8.25390625" style="0" customWidth="1"/>
    <col min="122" max="122" width="22.125" style="0" customWidth="1"/>
    <col min="123" max="123" width="10.00390625" style="0" customWidth="1"/>
    <col min="124" max="124" width="25.875" style="0" customWidth="1"/>
    <col min="125" max="125" width="11.625" style="0" customWidth="1"/>
    <col min="126" max="126" width="16.375" style="0" customWidth="1"/>
    <col min="127" max="128" width="13.25390625" style="0" customWidth="1"/>
    <col min="129" max="129" width="12.00390625" style="0" customWidth="1"/>
    <col min="130" max="130" width="17.875" style="0" customWidth="1"/>
    <col min="131" max="131" width="9.375" style="0" customWidth="1"/>
    <col min="132" max="132" width="12.75390625" style="0" customWidth="1"/>
    <col min="133" max="133" width="10.25390625" style="0" customWidth="1"/>
    <col min="134" max="134" width="8.25390625" style="0" customWidth="1"/>
    <col min="135" max="135" width="19.25390625" style="0" customWidth="1"/>
    <col min="136" max="136" width="17.75390625" style="0" customWidth="1"/>
    <col min="137" max="137" width="12.875" style="0" customWidth="1"/>
    <col min="138" max="138" width="13.875" style="0" customWidth="1"/>
    <col min="139" max="139" width="13.75390625" style="0" customWidth="1"/>
    <col min="140" max="140" width="13.875" style="0" customWidth="1"/>
    <col min="141" max="141" width="19.25390625" style="0" customWidth="1"/>
    <col min="142" max="142" width="16.625" style="0" customWidth="1"/>
    <col min="143" max="143" width="15.875" style="0" customWidth="1"/>
  </cols>
  <sheetData>
    <row r="2" spans="1:29" ht="26.25">
      <c r="A2" s="457" t="s">
        <v>174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U2" s="458" t="s">
        <v>678</v>
      </c>
      <c r="V2" s="458"/>
      <c r="W2" s="458"/>
      <c r="X2" s="459">
        <v>43159</v>
      </c>
      <c r="AB2" s="35" t="s">
        <v>776</v>
      </c>
      <c r="AC2" s="35"/>
    </row>
    <row r="4" spans="1:143" ht="12.75">
      <c r="A4" s="225" t="s">
        <v>632</v>
      </c>
      <c r="B4" s="724" t="s">
        <v>631</v>
      </c>
      <c r="C4" s="725"/>
      <c r="D4" s="726"/>
      <c r="E4" s="727" t="s">
        <v>633</v>
      </c>
      <c r="F4" s="728"/>
      <c r="G4" s="728"/>
      <c r="H4" s="728"/>
      <c r="I4" s="728"/>
      <c r="J4" s="728"/>
      <c r="K4" s="728"/>
      <c r="L4" s="728"/>
      <c r="M4" s="729"/>
      <c r="N4" s="791" t="s">
        <v>634</v>
      </c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688"/>
      <c r="Z4" s="688"/>
      <c r="AA4" s="682"/>
      <c r="AB4" s="730" t="s">
        <v>636</v>
      </c>
      <c r="AC4" s="731"/>
      <c r="AD4" s="732"/>
      <c r="AE4" s="339" t="s">
        <v>638</v>
      </c>
      <c r="AF4" s="733" t="s">
        <v>639</v>
      </c>
      <c r="AG4" s="734"/>
      <c r="AH4" s="734"/>
      <c r="AI4" s="734"/>
      <c r="AJ4" s="734"/>
      <c r="AK4" s="734"/>
      <c r="AL4" s="735"/>
      <c r="AM4" s="756" t="s">
        <v>640</v>
      </c>
      <c r="AN4" s="757"/>
      <c r="AO4" s="774" t="s">
        <v>641</v>
      </c>
      <c r="AP4" s="775"/>
      <c r="AQ4" s="775"/>
      <c r="AR4" s="775"/>
      <c r="AS4" s="775"/>
      <c r="AT4" s="775"/>
      <c r="AU4" s="793" t="s">
        <v>641</v>
      </c>
      <c r="AV4" s="776"/>
      <c r="AW4" s="776"/>
      <c r="AX4" s="794"/>
      <c r="AY4" s="795"/>
      <c r="AZ4" s="782" t="s">
        <v>643</v>
      </c>
      <c r="BA4" s="783"/>
      <c r="BB4" s="783"/>
      <c r="BC4" s="783"/>
      <c r="BD4" s="783"/>
      <c r="BE4" s="783"/>
      <c r="BF4" s="783"/>
      <c r="BG4" s="783"/>
      <c r="BH4" s="784"/>
      <c r="BI4" s="760" t="s">
        <v>645</v>
      </c>
      <c r="BJ4" s="761"/>
      <c r="BK4" s="761"/>
      <c r="BL4" s="761"/>
      <c r="BM4" s="761"/>
      <c r="BN4" s="761"/>
      <c r="BO4" s="761"/>
      <c r="BP4" s="761"/>
      <c r="BQ4" s="761"/>
      <c r="BR4" s="761"/>
      <c r="BS4" s="762"/>
      <c r="BT4" s="782" t="s">
        <v>659</v>
      </c>
      <c r="BU4" s="783"/>
      <c r="BV4" s="783"/>
      <c r="BW4" s="783"/>
      <c r="BX4" s="783"/>
      <c r="BY4" s="783"/>
      <c r="BZ4" s="784"/>
      <c r="CA4" s="763" t="s">
        <v>665</v>
      </c>
      <c r="CB4" s="764"/>
      <c r="CC4" s="764"/>
      <c r="CD4" s="764"/>
      <c r="CE4" s="764"/>
      <c r="CF4" s="764"/>
      <c r="CG4" s="764"/>
      <c r="CH4" s="764"/>
      <c r="CI4" s="764"/>
      <c r="CJ4" s="764"/>
      <c r="CK4" s="764"/>
      <c r="CL4" s="764"/>
      <c r="CM4" s="767" t="s">
        <v>669</v>
      </c>
      <c r="CN4" s="767"/>
      <c r="CO4" s="767"/>
      <c r="CP4" s="767"/>
      <c r="CQ4" s="767"/>
      <c r="CR4" s="767"/>
      <c r="CS4" s="767"/>
      <c r="CT4" s="767"/>
      <c r="CU4" s="767"/>
      <c r="CV4" s="767"/>
      <c r="CW4" s="767"/>
      <c r="CX4" s="767"/>
      <c r="CY4" s="767"/>
      <c r="CZ4" s="767"/>
      <c r="DA4" s="776" t="s">
        <v>671</v>
      </c>
      <c r="DB4" s="776"/>
      <c r="DC4" s="776"/>
      <c r="DD4" s="776"/>
      <c r="DE4" s="776"/>
      <c r="DF4" s="776"/>
      <c r="DG4" s="776"/>
      <c r="DH4" s="776"/>
      <c r="DI4" s="776"/>
      <c r="DJ4" s="776"/>
      <c r="DK4" s="776"/>
      <c r="DL4" s="776"/>
      <c r="DM4" s="442" t="s">
        <v>673</v>
      </c>
      <c r="DN4" s="530"/>
      <c r="DO4" s="705" t="s">
        <v>674</v>
      </c>
      <c r="DP4" s="777"/>
      <c r="DQ4" s="777"/>
      <c r="DR4" s="777"/>
      <c r="DS4" s="777"/>
      <c r="DT4" s="778"/>
      <c r="DU4" s="630"/>
      <c r="DV4" s="630"/>
      <c r="DW4" s="542" t="s">
        <v>675</v>
      </c>
      <c r="DX4" s="224"/>
      <c r="DY4" s="771" t="s">
        <v>676</v>
      </c>
      <c r="DZ4" s="772"/>
      <c r="EA4" s="772"/>
      <c r="EB4" s="772"/>
      <c r="EC4" s="772"/>
      <c r="ED4" s="772"/>
      <c r="EE4" s="772"/>
      <c r="EF4" s="773"/>
      <c r="EG4" s="752" t="s">
        <v>726</v>
      </c>
      <c r="EH4" s="753"/>
      <c r="EI4" s="753"/>
      <c r="EJ4" s="753"/>
      <c r="EK4" s="753"/>
      <c r="EL4" s="753"/>
      <c r="EM4" s="754"/>
    </row>
    <row r="5" spans="1:143" ht="15.75">
      <c r="A5" s="464" t="s">
        <v>51</v>
      </c>
      <c r="B5" s="324" t="s">
        <v>0</v>
      </c>
      <c r="C5" s="743" t="s">
        <v>1</v>
      </c>
      <c r="D5" s="744"/>
      <c r="E5" s="708" t="s">
        <v>630</v>
      </c>
      <c r="F5" s="736"/>
      <c r="G5" s="736"/>
      <c r="H5" s="736"/>
      <c r="I5" s="736"/>
      <c r="J5" s="737"/>
      <c r="K5" s="737"/>
      <c r="L5" s="737"/>
      <c r="M5" s="738"/>
      <c r="N5" s="790" t="s">
        <v>78</v>
      </c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688"/>
      <c r="Z5" s="688"/>
      <c r="AA5" s="682"/>
      <c r="AB5" s="719" t="s">
        <v>362</v>
      </c>
      <c r="AC5" s="720"/>
      <c r="AD5" s="604" t="s">
        <v>366</v>
      </c>
      <c r="AE5" s="470" t="s">
        <v>43</v>
      </c>
      <c r="AF5" s="739" t="s">
        <v>453</v>
      </c>
      <c r="AG5" s="740"/>
      <c r="AH5" s="740"/>
      <c r="AI5" s="740"/>
      <c r="AJ5" s="740"/>
      <c r="AK5" s="741"/>
      <c r="AL5" s="742"/>
      <c r="AM5" s="715" t="s">
        <v>775</v>
      </c>
      <c r="AN5" s="716"/>
      <c r="AO5" s="717" t="s">
        <v>90</v>
      </c>
      <c r="AP5" s="718"/>
      <c r="AQ5" s="718"/>
      <c r="AR5" s="718"/>
      <c r="AS5" s="718"/>
      <c r="AT5" s="718"/>
      <c r="AU5" s="796" t="s">
        <v>95</v>
      </c>
      <c r="AV5" s="707"/>
      <c r="AW5" s="707"/>
      <c r="AX5" s="707"/>
      <c r="AY5" s="707"/>
      <c r="AZ5" s="709" t="s">
        <v>118</v>
      </c>
      <c r="BA5" s="710"/>
      <c r="BB5" s="710"/>
      <c r="BC5" s="710"/>
      <c r="BD5" s="710"/>
      <c r="BE5" s="710"/>
      <c r="BF5" s="710"/>
      <c r="BG5" s="710"/>
      <c r="BH5" s="710"/>
      <c r="BI5" s="691" t="s">
        <v>110</v>
      </c>
      <c r="BJ5" s="692"/>
      <c r="BK5" s="692"/>
      <c r="BL5" s="692"/>
      <c r="BM5" s="692"/>
      <c r="BN5" s="692"/>
      <c r="BO5" s="692"/>
      <c r="BP5" s="692"/>
      <c r="BQ5" s="692"/>
      <c r="BR5" s="692"/>
      <c r="BS5" s="692"/>
      <c r="BT5" s="769" t="s">
        <v>662</v>
      </c>
      <c r="BU5" s="770"/>
      <c r="BV5" s="770"/>
      <c r="BW5" s="770"/>
      <c r="BX5" s="710"/>
      <c r="BY5" s="710"/>
      <c r="BZ5" s="710"/>
      <c r="CA5" s="689" t="s">
        <v>668</v>
      </c>
      <c r="CB5" s="690"/>
      <c r="CC5" s="690"/>
      <c r="CD5" s="690"/>
      <c r="CE5" s="690"/>
      <c r="CF5" s="690"/>
      <c r="CG5" s="690"/>
      <c r="CH5" s="690"/>
      <c r="CI5" s="690"/>
      <c r="CJ5" s="690"/>
      <c r="CK5" s="690"/>
      <c r="CL5" s="690"/>
      <c r="CM5" s="765" t="s">
        <v>670</v>
      </c>
      <c r="CN5" s="766"/>
      <c r="CO5" s="766"/>
      <c r="CP5" s="766"/>
      <c r="CQ5" s="766"/>
      <c r="CR5" s="766"/>
      <c r="CS5" s="766"/>
      <c r="CT5" s="766"/>
      <c r="CU5" s="766"/>
      <c r="CV5" s="766"/>
      <c r="CW5" s="766"/>
      <c r="CX5" s="766"/>
      <c r="CY5" s="766"/>
      <c r="CZ5" s="766"/>
      <c r="DA5" s="706" t="s">
        <v>558</v>
      </c>
      <c r="DB5" s="707"/>
      <c r="DC5" s="707"/>
      <c r="DD5" s="707"/>
      <c r="DE5" s="707"/>
      <c r="DF5" s="707"/>
      <c r="DG5" s="707"/>
      <c r="DH5" s="707"/>
      <c r="DI5" s="707"/>
      <c r="DJ5" s="707"/>
      <c r="DK5" s="707"/>
      <c r="DL5" s="707"/>
      <c r="DM5" s="445" t="s">
        <v>385</v>
      </c>
      <c r="DN5" s="215" t="s">
        <v>385</v>
      </c>
      <c r="DO5" s="797" t="s">
        <v>617</v>
      </c>
      <c r="DP5" s="798"/>
      <c r="DQ5" s="798"/>
      <c r="DR5" s="798"/>
      <c r="DS5" s="798"/>
      <c r="DT5" s="799"/>
      <c r="DU5" s="779" t="s">
        <v>771</v>
      </c>
      <c r="DV5" s="780"/>
      <c r="DW5" s="452" t="s">
        <v>619</v>
      </c>
      <c r="DX5" s="546" t="s">
        <v>619</v>
      </c>
      <c r="DY5" s="768" t="s">
        <v>623</v>
      </c>
      <c r="DZ5" s="768"/>
      <c r="EA5" s="768"/>
      <c r="EB5" s="768"/>
      <c r="EC5" s="768"/>
      <c r="ED5" s="768"/>
      <c r="EE5" s="768"/>
      <c r="EF5" s="768"/>
      <c r="EG5" s="752" t="s">
        <v>727</v>
      </c>
      <c r="EH5" s="753"/>
      <c r="EI5" s="753"/>
      <c r="EJ5" s="753"/>
      <c r="EK5" s="753"/>
      <c r="EL5" s="753"/>
      <c r="EM5" s="754"/>
    </row>
    <row r="6" spans="1:143" ht="12.75">
      <c r="A6" s="464" t="s">
        <v>52</v>
      </c>
      <c r="B6" s="314" t="s">
        <v>2</v>
      </c>
      <c r="C6" s="315"/>
      <c r="D6" s="315"/>
      <c r="E6" s="325" t="s">
        <v>41</v>
      </c>
      <c r="F6" s="708" t="s">
        <v>737</v>
      </c>
      <c r="G6" s="688"/>
      <c r="H6" s="688"/>
      <c r="I6" s="688"/>
      <c r="J6" s="688"/>
      <c r="K6" s="682"/>
      <c r="L6" s="326" t="s">
        <v>54</v>
      </c>
      <c r="M6" s="327"/>
      <c r="N6" s="219" t="s">
        <v>70</v>
      </c>
      <c r="O6" s="219" t="s">
        <v>43</v>
      </c>
      <c r="P6" s="217" t="s">
        <v>72</v>
      </c>
      <c r="Q6" s="239" t="s">
        <v>43</v>
      </c>
      <c r="R6" s="721" t="s">
        <v>458</v>
      </c>
      <c r="S6" s="722"/>
      <c r="T6" s="722"/>
      <c r="U6" s="722"/>
      <c r="V6" s="722"/>
      <c r="W6" s="723"/>
      <c r="X6" s="240" t="s">
        <v>385</v>
      </c>
      <c r="Y6" s="219" t="s">
        <v>134</v>
      </c>
      <c r="Z6" s="593" t="s">
        <v>43</v>
      </c>
      <c r="AA6" s="219" t="s">
        <v>134</v>
      </c>
      <c r="AB6" s="719" t="s">
        <v>363</v>
      </c>
      <c r="AC6" s="720"/>
      <c r="AD6" s="604" t="s">
        <v>367</v>
      </c>
      <c r="AE6" s="471" t="s">
        <v>550</v>
      </c>
      <c r="AF6" s="696" t="s">
        <v>433</v>
      </c>
      <c r="AG6" s="697"/>
      <c r="AH6" s="698"/>
      <c r="AI6" s="354" t="s">
        <v>442</v>
      </c>
      <c r="AJ6" s="355" t="s">
        <v>442</v>
      </c>
      <c r="AK6" s="356" t="s">
        <v>39</v>
      </c>
      <c r="AL6" s="356" t="s">
        <v>46</v>
      </c>
      <c r="AM6" s="378" t="s">
        <v>39</v>
      </c>
      <c r="AN6" s="378" t="s">
        <v>46</v>
      </c>
      <c r="AO6" s="172" t="s">
        <v>79</v>
      </c>
      <c r="AP6" s="157" t="s">
        <v>81</v>
      </c>
      <c r="AQ6" s="172" t="s">
        <v>83</v>
      </c>
      <c r="AR6" s="172" t="s">
        <v>83</v>
      </c>
      <c r="AS6" s="172" t="s">
        <v>86</v>
      </c>
      <c r="AT6" s="157" t="s">
        <v>88</v>
      </c>
      <c r="AU6" s="758"/>
      <c r="AV6" s="759"/>
      <c r="AW6" s="759"/>
      <c r="AX6" s="759"/>
      <c r="AY6" s="759"/>
      <c r="AZ6" s="788"/>
      <c r="BA6" s="789"/>
      <c r="BB6" s="789"/>
      <c r="BC6" s="789"/>
      <c r="BD6" s="789"/>
      <c r="BE6" s="789"/>
      <c r="BF6" s="789"/>
      <c r="BG6" s="789"/>
      <c r="BH6" s="789"/>
      <c r="BI6" s="693"/>
      <c r="BJ6" s="694"/>
      <c r="BK6" s="694"/>
      <c r="BL6" s="694"/>
      <c r="BM6" s="694"/>
      <c r="BN6" s="694"/>
      <c r="BO6" s="694"/>
      <c r="BP6" s="694"/>
      <c r="BQ6" s="694"/>
      <c r="BR6" s="694"/>
      <c r="BS6" s="695"/>
      <c r="BT6" s="785"/>
      <c r="BU6" s="786"/>
      <c r="BV6" s="786"/>
      <c r="BW6" s="786"/>
      <c r="BX6" s="787"/>
      <c r="BY6" s="787"/>
      <c r="BZ6" s="787"/>
      <c r="CA6" s="400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10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395"/>
      <c r="DB6" s="396"/>
      <c r="DC6" s="396"/>
      <c r="DD6" s="396"/>
      <c r="DE6" s="396"/>
      <c r="DF6" s="396"/>
      <c r="DG6" s="396"/>
      <c r="DH6" s="396"/>
      <c r="DI6" s="396"/>
      <c r="DJ6" s="396"/>
      <c r="DK6" s="396"/>
      <c r="DL6" s="396"/>
      <c r="DM6" s="444" t="s">
        <v>563</v>
      </c>
      <c r="DN6" s="464" t="s">
        <v>563</v>
      </c>
      <c r="DO6" s="417"/>
      <c r="DP6" s="418"/>
      <c r="DQ6" s="418"/>
      <c r="DR6" s="418"/>
      <c r="DS6" s="418"/>
      <c r="DT6" s="418"/>
      <c r="DU6" s="654"/>
      <c r="DV6" s="654"/>
      <c r="DW6" s="453" t="s">
        <v>620</v>
      </c>
      <c r="DX6" s="543" t="s">
        <v>620</v>
      </c>
      <c r="DY6" s="391"/>
      <c r="DZ6" s="391"/>
      <c r="EA6" s="391"/>
      <c r="EB6" s="391"/>
      <c r="EC6" s="391"/>
      <c r="ED6" s="391"/>
      <c r="EE6" s="391"/>
      <c r="EF6" s="391"/>
      <c r="EG6" s="624" t="s">
        <v>725</v>
      </c>
      <c r="EH6" s="624" t="s">
        <v>118</v>
      </c>
      <c r="EI6" s="554" t="s">
        <v>728</v>
      </c>
      <c r="EJ6" s="555" t="s">
        <v>729</v>
      </c>
      <c r="EK6" s="577" t="s">
        <v>385</v>
      </c>
      <c r="EL6" s="755" t="s">
        <v>718</v>
      </c>
      <c r="EM6" s="754"/>
    </row>
    <row r="7" spans="1:143" ht="15.75">
      <c r="A7" s="464" t="s">
        <v>478</v>
      </c>
      <c r="B7" s="314"/>
      <c r="C7" s="316" t="s">
        <v>7</v>
      </c>
      <c r="D7" s="316" t="s">
        <v>8</v>
      </c>
      <c r="E7" s="328" t="s">
        <v>40</v>
      </c>
      <c r="F7" s="329" t="s">
        <v>0</v>
      </c>
      <c r="G7" s="329" t="s">
        <v>53</v>
      </c>
      <c r="H7" s="329" t="s">
        <v>0</v>
      </c>
      <c r="I7" s="588" t="s">
        <v>53</v>
      </c>
      <c r="J7" s="329" t="s">
        <v>0</v>
      </c>
      <c r="K7" s="329" t="s">
        <v>53</v>
      </c>
      <c r="L7" s="329" t="s">
        <v>0</v>
      </c>
      <c r="M7" s="329" t="s">
        <v>53</v>
      </c>
      <c r="N7" s="220" t="s">
        <v>71</v>
      </c>
      <c r="O7" s="218" t="s">
        <v>429</v>
      </c>
      <c r="P7" s="220"/>
      <c r="Q7" s="241" t="s">
        <v>77</v>
      </c>
      <c r="R7" s="242" t="s">
        <v>454</v>
      </c>
      <c r="S7" s="242" t="s">
        <v>455</v>
      </c>
      <c r="T7" s="242" t="s">
        <v>456</v>
      </c>
      <c r="U7" s="242" t="s">
        <v>459</v>
      </c>
      <c r="V7" s="242" t="s">
        <v>457</v>
      </c>
      <c r="W7" s="242" t="s">
        <v>460</v>
      </c>
      <c r="X7" s="242" t="s">
        <v>39</v>
      </c>
      <c r="Y7" s="218" t="s">
        <v>743</v>
      </c>
      <c r="Z7" s="591" t="s">
        <v>742</v>
      </c>
      <c r="AA7" s="218" t="s">
        <v>773</v>
      </c>
      <c r="AB7" s="749" t="s">
        <v>371</v>
      </c>
      <c r="AC7" s="750"/>
      <c r="AD7" s="604" t="s">
        <v>368</v>
      </c>
      <c r="AE7" s="470"/>
      <c r="AF7" s="356" t="s">
        <v>434</v>
      </c>
      <c r="AG7" s="357" t="s">
        <v>435</v>
      </c>
      <c r="AH7" s="356" t="s">
        <v>434</v>
      </c>
      <c r="AI7" s="358" t="s">
        <v>443</v>
      </c>
      <c r="AJ7" s="359" t="s">
        <v>441</v>
      </c>
      <c r="AK7" s="358" t="s">
        <v>45</v>
      </c>
      <c r="AL7" s="358" t="s">
        <v>47</v>
      </c>
      <c r="AM7" s="379" t="s">
        <v>45</v>
      </c>
      <c r="AN7" s="379" t="s">
        <v>47</v>
      </c>
      <c r="AO7" s="272" t="s">
        <v>80</v>
      </c>
      <c r="AP7" s="174" t="s">
        <v>82</v>
      </c>
      <c r="AQ7" s="174" t="s">
        <v>84</v>
      </c>
      <c r="AR7" s="174" t="s">
        <v>85</v>
      </c>
      <c r="AS7" s="174" t="s">
        <v>87</v>
      </c>
      <c r="AT7" s="174" t="s">
        <v>89</v>
      </c>
      <c r="AU7" s="162" t="s">
        <v>386</v>
      </c>
      <c r="AV7" s="160" t="s">
        <v>91</v>
      </c>
      <c r="AW7" s="385" t="s">
        <v>128</v>
      </c>
      <c r="AX7" s="161" t="s">
        <v>99</v>
      </c>
      <c r="AY7" s="162" t="s">
        <v>92</v>
      </c>
      <c r="AZ7" s="260" t="s">
        <v>541</v>
      </c>
      <c r="BA7" s="260" t="s">
        <v>528</v>
      </c>
      <c r="BB7" s="259" t="s">
        <v>524</v>
      </c>
      <c r="BC7" s="259" t="s">
        <v>533</v>
      </c>
      <c r="BD7" s="259" t="s">
        <v>524</v>
      </c>
      <c r="BE7" s="260" t="s">
        <v>91</v>
      </c>
      <c r="BF7" s="259" t="s">
        <v>99</v>
      </c>
      <c r="BG7" s="711" t="s">
        <v>382</v>
      </c>
      <c r="BH7" s="712"/>
      <c r="BI7" s="166" t="s">
        <v>646</v>
      </c>
      <c r="BJ7" s="166" t="s">
        <v>647</v>
      </c>
      <c r="BK7" s="699" t="s">
        <v>718</v>
      </c>
      <c r="BL7" s="682"/>
      <c r="BM7" s="166" t="s">
        <v>128</v>
      </c>
      <c r="BN7" s="699" t="s">
        <v>653</v>
      </c>
      <c r="BO7" s="682"/>
      <c r="BP7" s="699" t="s">
        <v>656</v>
      </c>
      <c r="BQ7" s="682"/>
      <c r="BR7" s="713" t="s">
        <v>382</v>
      </c>
      <c r="BS7" s="714"/>
      <c r="BT7" s="293" t="s">
        <v>99</v>
      </c>
      <c r="BU7" s="293" t="s">
        <v>99</v>
      </c>
      <c r="BV7" s="747" t="s">
        <v>661</v>
      </c>
      <c r="BW7" s="748"/>
      <c r="BX7" s="747" t="s">
        <v>664</v>
      </c>
      <c r="BY7" s="748"/>
      <c r="BZ7" s="390" t="s">
        <v>134</v>
      </c>
      <c r="CA7" s="402"/>
      <c r="CB7" s="403"/>
      <c r="CC7" s="403"/>
      <c r="CD7" s="403"/>
      <c r="CE7" s="403"/>
      <c r="CF7" s="403"/>
      <c r="CG7" s="403"/>
      <c r="CH7" s="403"/>
      <c r="CI7" s="403"/>
      <c r="CJ7" s="403"/>
      <c r="CK7" s="403"/>
      <c r="CL7" s="403"/>
      <c r="CM7" s="430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678"/>
      <c r="DB7" s="679"/>
      <c r="DC7" s="679"/>
      <c r="DD7" s="679"/>
      <c r="DE7" s="679"/>
      <c r="DF7" s="679"/>
      <c r="DG7" s="679"/>
      <c r="DH7" s="679"/>
      <c r="DI7" s="679"/>
      <c r="DJ7" s="679"/>
      <c r="DK7" s="679"/>
      <c r="DL7" s="679"/>
      <c r="DM7" s="444" t="s">
        <v>611</v>
      </c>
      <c r="DN7" s="464" t="s">
        <v>611</v>
      </c>
      <c r="DO7" s="703"/>
      <c r="DP7" s="704"/>
      <c r="DQ7" s="704"/>
      <c r="DR7" s="704"/>
      <c r="DS7" s="704"/>
      <c r="DT7" s="704"/>
      <c r="DU7" s="419" t="s">
        <v>705</v>
      </c>
      <c r="DV7" s="656" t="s">
        <v>772</v>
      </c>
      <c r="DW7" s="453" t="s">
        <v>621</v>
      </c>
      <c r="DX7" s="543" t="s">
        <v>621</v>
      </c>
      <c r="DY7" s="768"/>
      <c r="DZ7" s="768"/>
      <c r="EA7" s="768"/>
      <c r="EB7" s="768"/>
      <c r="EC7" s="768"/>
      <c r="ED7" s="768"/>
      <c r="EE7" s="768"/>
      <c r="EF7" s="781"/>
      <c r="EG7" s="556" t="s">
        <v>99</v>
      </c>
      <c r="EH7" s="556" t="s">
        <v>99</v>
      </c>
      <c r="EI7" s="557" t="s">
        <v>99</v>
      </c>
      <c r="EJ7" s="558" t="s">
        <v>99</v>
      </c>
      <c r="EK7" s="559" t="s">
        <v>730</v>
      </c>
      <c r="EL7" s="560" t="s">
        <v>128</v>
      </c>
      <c r="EM7" s="561" t="s">
        <v>719</v>
      </c>
    </row>
    <row r="8" spans="1:143" ht="12.75">
      <c r="A8" s="464"/>
      <c r="B8" s="314"/>
      <c r="C8" s="316"/>
      <c r="D8" s="316"/>
      <c r="E8" s="328"/>
      <c r="F8" s="330"/>
      <c r="G8" s="330"/>
      <c r="H8" s="330"/>
      <c r="I8" s="328"/>
      <c r="J8" s="330"/>
      <c r="K8" s="330"/>
      <c r="L8" s="330"/>
      <c r="M8" s="330"/>
      <c r="N8" s="218"/>
      <c r="O8" s="218"/>
      <c r="P8" s="220"/>
      <c r="Q8" s="241"/>
      <c r="R8" s="220"/>
      <c r="S8" s="220"/>
      <c r="T8" s="220" t="s">
        <v>155</v>
      </c>
      <c r="U8" s="220"/>
      <c r="V8" s="220"/>
      <c r="W8" s="220"/>
      <c r="X8" s="242" t="s">
        <v>461</v>
      </c>
      <c r="Y8" s="218" t="s">
        <v>744</v>
      </c>
      <c r="Z8" s="591"/>
      <c r="AA8" s="220" t="s">
        <v>774</v>
      </c>
      <c r="AB8" s="605" t="s">
        <v>73</v>
      </c>
      <c r="AC8" s="606" t="s">
        <v>364</v>
      </c>
      <c r="AD8" s="604" t="s">
        <v>372</v>
      </c>
      <c r="AE8" s="471"/>
      <c r="AF8" s="358" t="s">
        <v>472</v>
      </c>
      <c r="AG8" s="359" t="s">
        <v>436</v>
      </c>
      <c r="AH8" s="358" t="s">
        <v>436</v>
      </c>
      <c r="AI8" s="358" t="s">
        <v>444</v>
      </c>
      <c r="AJ8" s="359" t="s">
        <v>450</v>
      </c>
      <c r="AK8" s="358"/>
      <c r="AL8" s="358"/>
      <c r="AM8" s="379"/>
      <c r="AN8" s="379"/>
      <c r="AO8" s="273">
        <v>41548</v>
      </c>
      <c r="AP8" s="173">
        <v>40109</v>
      </c>
      <c r="AQ8" s="173">
        <v>42887</v>
      </c>
      <c r="AR8" s="173">
        <v>40634</v>
      </c>
      <c r="AS8" s="173">
        <v>40521</v>
      </c>
      <c r="AT8" s="173">
        <v>40603</v>
      </c>
      <c r="AU8" s="162" t="s">
        <v>517</v>
      </c>
      <c r="AV8" s="160"/>
      <c r="AW8" s="160"/>
      <c r="AX8" s="162" t="s">
        <v>98</v>
      </c>
      <c r="AY8" s="162" t="s">
        <v>93</v>
      </c>
      <c r="AZ8" s="260" t="s">
        <v>387</v>
      </c>
      <c r="BA8" s="260" t="s">
        <v>529</v>
      </c>
      <c r="BB8" s="259" t="s">
        <v>525</v>
      </c>
      <c r="BC8" s="259" t="s">
        <v>534</v>
      </c>
      <c r="BD8" s="259" t="s">
        <v>536</v>
      </c>
      <c r="BE8" s="164"/>
      <c r="BF8" s="259" t="s">
        <v>98</v>
      </c>
      <c r="BG8" s="260" t="s">
        <v>546</v>
      </c>
      <c r="BH8" s="286" t="s">
        <v>547</v>
      </c>
      <c r="BI8" s="167" t="s">
        <v>549</v>
      </c>
      <c r="BJ8" s="167" t="s">
        <v>184</v>
      </c>
      <c r="BK8" s="166" t="s">
        <v>128</v>
      </c>
      <c r="BL8" s="166" t="s">
        <v>719</v>
      </c>
      <c r="BM8" s="166"/>
      <c r="BN8" s="166" t="s">
        <v>73</v>
      </c>
      <c r="BO8" s="166" t="s">
        <v>648</v>
      </c>
      <c r="BP8" s="166"/>
      <c r="BQ8" s="166"/>
      <c r="BR8" s="166" t="s">
        <v>383</v>
      </c>
      <c r="BS8" s="166" t="s">
        <v>381</v>
      </c>
      <c r="BT8" s="260" t="s">
        <v>98</v>
      </c>
      <c r="BU8" s="260" t="s">
        <v>98</v>
      </c>
      <c r="BV8" s="294" t="s">
        <v>271</v>
      </c>
      <c r="BW8" s="260" t="s">
        <v>117</v>
      </c>
      <c r="BX8" s="294" t="s">
        <v>556</v>
      </c>
      <c r="BY8" s="260" t="s">
        <v>117</v>
      </c>
      <c r="BZ8" s="260" t="s">
        <v>557</v>
      </c>
      <c r="CA8" s="700" t="s">
        <v>585</v>
      </c>
      <c r="CB8" s="701"/>
      <c r="CC8" s="701"/>
      <c r="CD8" s="701"/>
      <c r="CE8" s="701"/>
      <c r="CF8" s="701"/>
      <c r="CG8" s="701"/>
      <c r="CH8" s="701"/>
      <c r="CI8" s="702"/>
      <c r="CJ8" s="745" t="s">
        <v>595</v>
      </c>
      <c r="CK8" s="746"/>
      <c r="CL8" s="404" t="s">
        <v>385</v>
      </c>
      <c r="CM8" s="680" t="s">
        <v>597</v>
      </c>
      <c r="CN8" s="681"/>
      <c r="CO8" s="680" t="s">
        <v>600</v>
      </c>
      <c r="CP8" s="681"/>
      <c r="CQ8" s="683" t="s">
        <v>602</v>
      </c>
      <c r="CR8" s="684"/>
      <c r="CS8" s="431" t="s">
        <v>614</v>
      </c>
      <c r="CT8" s="431"/>
      <c r="CU8" s="680" t="s">
        <v>606</v>
      </c>
      <c r="CV8" s="685"/>
      <c r="CW8" s="685"/>
      <c r="CX8" s="685"/>
      <c r="CY8" s="686"/>
      <c r="CZ8" s="686"/>
      <c r="DA8" s="425"/>
      <c r="DB8" s="439"/>
      <c r="DC8" s="439"/>
      <c r="DD8" s="440"/>
      <c r="DE8" s="751"/>
      <c r="DF8" s="676"/>
      <c r="DG8" s="676"/>
      <c r="DH8" s="676"/>
      <c r="DI8" s="676"/>
      <c r="DJ8" s="397"/>
      <c r="DK8" s="397"/>
      <c r="DL8" s="397"/>
      <c r="DM8" s="426" t="s">
        <v>584</v>
      </c>
      <c r="DN8" s="241" t="s">
        <v>584</v>
      </c>
      <c r="DO8" s="705" t="s">
        <v>740</v>
      </c>
      <c r="DP8" s="682"/>
      <c r="DQ8" s="705" t="s">
        <v>741</v>
      </c>
      <c r="DR8" s="682"/>
      <c r="DS8" s="450" t="s">
        <v>615</v>
      </c>
      <c r="DT8" s="651" t="s">
        <v>546</v>
      </c>
      <c r="DU8" s="419"/>
      <c r="DV8" s="419"/>
      <c r="DW8" s="453" t="s">
        <v>73</v>
      </c>
      <c r="DX8" s="543" t="s">
        <v>73</v>
      </c>
      <c r="DY8" s="544" t="s">
        <v>559</v>
      </c>
      <c r="DZ8" s="345" t="s">
        <v>546</v>
      </c>
      <c r="EA8" s="345" t="s">
        <v>624</v>
      </c>
      <c r="EB8" s="345" t="s">
        <v>546</v>
      </c>
      <c r="EC8" s="687" t="s">
        <v>690</v>
      </c>
      <c r="ED8" s="688"/>
      <c r="EE8" s="688"/>
      <c r="EF8" s="682"/>
      <c r="EG8" s="559" t="s">
        <v>98</v>
      </c>
      <c r="EH8" s="556" t="s">
        <v>98</v>
      </c>
      <c r="EI8" s="559" t="s">
        <v>98</v>
      </c>
      <c r="EJ8" s="556" t="s">
        <v>98</v>
      </c>
      <c r="EK8" s="559" t="s">
        <v>731</v>
      </c>
      <c r="EL8" s="560"/>
      <c r="EM8" s="562" t="s">
        <v>383</v>
      </c>
    </row>
    <row r="9" spans="1:143" ht="12.75">
      <c r="A9" s="464"/>
      <c r="B9" s="314"/>
      <c r="C9" s="316"/>
      <c r="D9" s="316"/>
      <c r="E9" s="328"/>
      <c r="F9" s="330"/>
      <c r="G9" s="330"/>
      <c r="H9" s="330"/>
      <c r="I9" s="328"/>
      <c r="J9" s="330"/>
      <c r="K9" s="330"/>
      <c r="L9" s="330"/>
      <c r="M9" s="330"/>
      <c r="N9" s="220"/>
      <c r="O9" s="220"/>
      <c r="P9" s="176"/>
      <c r="Q9" s="241"/>
      <c r="R9" s="243"/>
      <c r="S9" s="243"/>
      <c r="T9" s="242"/>
      <c r="U9" s="243"/>
      <c r="V9" s="243"/>
      <c r="W9" s="243"/>
      <c r="X9" s="243"/>
      <c r="Y9" s="220" t="s">
        <v>757</v>
      </c>
      <c r="Z9" s="591"/>
      <c r="AA9" s="220"/>
      <c r="AB9" s="604"/>
      <c r="AC9" s="607" t="s">
        <v>365</v>
      </c>
      <c r="AD9" s="608" t="s">
        <v>370</v>
      </c>
      <c r="AE9" s="471"/>
      <c r="AF9" s="358"/>
      <c r="AG9" s="359"/>
      <c r="AH9" s="358" t="s">
        <v>437</v>
      </c>
      <c r="AI9" s="358" t="s">
        <v>445</v>
      </c>
      <c r="AJ9" s="359" t="s">
        <v>451</v>
      </c>
      <c r="AK9" s="358"/>
      <c r="AL9" s="358"/>
      <c r="AM9" s="379"/>
      <c r="AN9" s="379"/>
      <c r="AO9" s="274"/>
      <c r="AP9" s="175"/>
      <c r="AQ9" s="175"/>
      <c r="AR9" s="175"/>
      <c r="AS9" s="175"/>
      <c r="AT9" s="175"/>
      <c r="AU9" s="276" t="s">
        <v>94</v>
      </c>
      <c r="AV9" s="160"/>
      <c r="AW9" s="385"/>
      <c r="AX9" s="161"/>
      <c r="AY9" s="162"/>
      <c r="AZ9" s="260"/>
      <c r="BA9" s="260" t="s">
        <v>530</v>
      </c>
      <c r="BB9" s="165"/>
      <c r="BC9" s="259"/>
      <c r="BD9" s="259"/>
      <c r="BE9" s="164"/>
      <c r="BF9" s="165"/>
      <c r="BG9" s="260" t="s">
        <v>384</v>
      </c>
      <c r="BH9" s="263"/>
      <c r="BI9" s="167" t="s">
        <v>176</v>
      </c>
      <c r="BJ9" s="166" t="s">
        <v>175</v>
      </c>
      <c r="BK9" s="166" t="s">
        <v>723</v>
      </c>
      <c r="BL9" s="166" t="s">
        <v>383</v>
      </c>
      <c r="BM9" s="166"/>
      <c r="BN9" s="166" t="s">
        <v>652</v>
      </c>
      <c r="BO9" s="166" t="s">
        <v>649</v>
      </c>
      <c r="BP9" s="166"/>
      <c r="BQ9" s="166"/>
      <c r="BR9" s="166" t="s">
        <v>384</v>
      </c>
      <c r="BS9" s="285"/>
      <c r="BT9" s="164" t="s">
        <v>660</v>
      </c>
      <c r="BU9" s="164" t="s">
        <v>663</v>
      </c>
      <c r="BV9" s="164"/>
      <c r="BW9" s="164"/>
      <c r="BX9" s="294"/>
      <c r="BY9" s="298"/>
      <c r="BZ9" s="164" t="s">
        <v>102</v>
      </c>
      <c r="CA9" s="154" t="s">
        <v>581</v>
      </c>
      <c r="CB9" s="154" t="s">
        <v>562</v>
      </c>
      <c r="CC9" s="154" t="s">
        <v>562</v>
      </c>
      <c r="CD9" s="154" t="s">
        <v>562</v>
      </c>
      <c r="CE9" s="154" t="s">
        <v>562</v>
      </c>
      <c r="CF9" s="154" t="s">
        <v>562</v>
      </c>
      <c r="CG9" s="154" t="s">
        <v>563</v>
      </c>
      <c r="CH9" s="404" t="s">
        <v>385</v>
      </c>
      <c r="CI9" s="154" t="s">
        <v>594</v>
      </c>
      <c r="CJ9" s="405" t="s">
        <v>596</v>
      </c>
      <c r="CK9" s="155" t="s">
        <v>594</v>
      </c>
      <c r="CL9" s="406" t="s">
        <v>584</v>
      </c>
      <c r="CM9" s="196" t="s">
        <v>598</v>
      </c>
      <c r="CN9" s="196" t="s">
        <v>594</v>
      </c>
      <c r="CO9" s="195" t="s">
        <v>128</v>
      </c>
      <c r="CP9" s="195" t="s">
        <v>546</v>
      </c>
      <c r="CQ9" s="195" t="s">
        <v>128</v>
      </c>
      <c r="CR9" s="195" t="s">
        <v>546</v>
      </c>
      <c r="CS9" s="195" t="s">
        <v>128</v>
      </c>
      <c r="CT9" s="195" t="s">
        <v>546</v>
      </c>
      <c r="CU9" s="271" t="s">
        <v>603</v>
      </c>
      <c r="CV9" s="195" t="s">
        <v>560</v>
      </c>
      <c r="CW9" s="680" t="s">
        <v>679</v>
      </c>
      <c r="CX9" s="682"/>
      <c r="CY9" s="195" t="s">
        <v>73</v>
      </c>
      <c r="CZ9" s="432" t="s">
        <v>546</v>
      </c>
      <c r="DA9" s="329" t="s">
        <v>565</v>
      </c>
      <c r="DB9" s="330" t="s">
        <v>566</v>
      </c>
      <c r="DC9" s="330" t="s">
        <v>567</v>
      </c>
      <c r="DD9" s="330" t="s">
        <v>568</v>
      </c>
      <c r="DE9" s="675" t="s">
        <v>672</v>
      </c>
      <c r="DF9" s="676"/>
      <c r="DG9" s="676"/>
      <c r="DH9" s="676"/>
      <c r="DI9" s="677"/>
      <c r="DJ9" s="349" t="s">
        <v>117</v>
      </c>
      <c r="DK9" s="328" t="s">
        <v>73</v>
      </c>
      <c r="DL9" s="350" t="s">
        <v>546</v>
      </c>
      <c r="DM9" s="426" t="s">
        <v>708</v>
      </c>
      <c r="DN9" s="241" t="s">
        <v>708</v>
      </c>
      <c r="DO9" s="450" t="s">
        <v>128</v>
      </c>
      <c r="DP9" s="450" t="s">
        <v>546</v>
      </c>
      <c r="DQ9" s="450" t="s">
        <v>128</v>
      </c>
      <c r="DR9" s="450" t="s">
        <v>546</v>
      </c>
      <c r="DS9" s="419" t="s">
        <v>616</v>
      </c>
      <c r="DT9" s="652" t="s">
        <v>587</v>
      </c>
      <c r="DU9" s="419"/>
      <c r="DV9" s="419"/>
      <c r="DW9" s="453" t="s">
        <v>622</v>
      </c>
      <c r="DX9" s="543" t="s">
        <v>622</v>
      </c>
      <c r="DY9" s="545" t="s">
        <v>268</v>
      </c>
      <c r="DZ9" s="392" t="s">
        <v>587</v>
      </c>
      <c r="EA9" s="392" t="s">
        <v>268</v>
      </c>
      <c r="EB9" s="392" t="s">
        <v>587</v>
      </c>
      <c r="EC9" s="345" t="s">
        <v>128</v>
      </c>
      <c r="ED9" s="345"/>
      <c r="EE9" s="345" t="s">
        <v>625</v>
      </c>
      <c r="EF9" s="345" t="s">
        <v>546</v>
      </c>
      <c r="EG9" s="556"/>
      <c r="EH9" s="563"/>
      <c r="EI9" s="564"/>
      <c r="EJ9" s="563"/>
      <c r="EK9" s="559" t="s">
        <v>732</v>
      </c>
      <c r="EL9" s="560"/>
      <c r="EM9" s="562"/>
    </row>
    <row r="10" spans="1:143" ht="12.75">
      <c r="A10" s="464"/>
      <c r="B10" s="314"/>
      <c r="C10" s="316"/>
      <c r="D10" s="316"/>
      <c r="E10" s="328"/>
      <c r="F10" s="330"/>
      <c r="G10" s="330"/>
      <c r="H10" s="330"/>
      <c r="I10" s="328"/>
      <c r="J10" s="330"/>
      <c r="K10" s="330"/>
      <c r="L10" s="330"/>
      <c r="M10" s="330"/>
      <c r="N10" s="220"/>
      <c r="O10" s="220"/>
      <c r="P10" s="176"/>
      <c r="Q10" s="241"/>
      <c r="R10" s="220"/>
      <c r="S10" s="176"/>
      <c r="T10" s="220"/>
      <c r="U10" s="176"/>
      <c r="V10" s="176"/>
      <c r="W10" s="220"/>
      <c r="X10" s="176"/>
      <c r="Y10" s="220"/>
      <c r="Z10" s="591"/>
      <c r="AA10" s="591"/>
      <c r="AB10" s="608"/>
      <c r="AC10" s="607"/>
      <c r="AD10" s="608"/>
      <c r="AE10" s="471"/>
      <c r="AF10" s="358"/>
      <c r="AG10" s="359"/>
      <c r="AH10" s="358" t="s">
        <v>438</v>
      </c>
      <c r="AI10" s="358" t="s">
        <v>47</v>
      </c>
      <c r="AJ10" s="359"/>
      <c r="AK10" s="358"/>
      <c r="AL10" s="358"/>
      <c r="AM10" s="379"/>
      <c r="AN10" s="379"/>
      <c r="AO10" s="274"/>
      <c r="AP10" s="175"/>
      <c r="AQ10" s="175"/>
      <c r="AR10" s="175"/>
      <c r="AS10" s="175"/>
      <c r="AT10" s="175"/>
      <c r="AU10" s="276"/>
      <c r="AV10" s="160"/>
      <c r="AW10" s="385"/>
      <c r="AX10" s="161"/>
      <c r="AY10" s="162"/>
      <c r="AZ10" s="260"/>
      <c r="BA10" s="260" t="s">
        <v>531</v>
      </c>
      <c r="BB10" s="165"/>
      <c r="BC10" s="259"/>
      <c r="BD10" s="259"/>
      <c r="BE10" s="164"/>
      <c r="BF10" s="165"/>
      <c r="BG10" s="260"/>
      <c r="BH10" s="263"/>
      <c r="BI10" s="166" t="s">
        <v>175</v>
      </c>
      <c r="BJ10" s="166"/>
      <c r="BK10" s="166"/>
      <c r="BL10" s="166"/>
      <c r="BM10" s="166"/>
      <c r="BN10" s="166"/>
      <c r="BO10" s="166" t="s">
        <v>650</v>
      </c>
      <c r="BP10" s="166" t="s">
        <v>654</v>
      </c>
      <c r="BQ10" s="166" t="s">
        <v>655</v>
      </c>
      <c r="BR10" s="166"/>
      <c r="BS10" s="285"/>
      <c r="BT10" s="164"/>
      <c r="BU10" s="164"/>
      <c r="BV10" s="164"/>
      <c r="BW10" s="164"/>
      <c r="BX10" s="294"/>
      <c r="BY10" s="298"/>
      <c r="BZ10" s="164"/>
      <c r="CA10" s="155" t="s">
        <v>565</v>
      </c>
      <c r="CB10" s="155" t="s">
        <v>578</v>
      </c>
      <c r="CC10" s="155" t="s">
        <v>578</v>
      </c>
      <c r="CD10" s="155" t="s">
        <v>578</v>
      </c>
      <c r="CE10" s="155" t="s">
        <v>578</v>
      </c>
      <c r="CF10" s="155" t="s">
        <v>578</v>
      </c>
      <c r="CG10" s="155" t="s">
        <v>561</v>
      </c>
      <c r="CH10" s="406" t="s">
        <v>583</v>
      </c>
      <c r="CI10" s="155" t="s">
        <v>588</v>
      </c>
      <c r="CJ10" s="405" t="s">
        <v>564</v>
      </c>
      <c r="CK10" s="155" t="s">
        <v>588</v>
      </c>
      <c r="CL10" s="406" t="s">
        <v>564</v>
      </c>
      <c r="CM10" s="196" t="s">
        <v>591</v>
      </c>
      <c r="CN10" s="196" t="s">
        <v>592</v>
      </c>
      <c r="CO10" s="196"/>
      <c r="CP10" s="196" t="s">
        <v>587</v>
      </c>
      <c r="CQ10" s="196"/>
      <c r="CR10" s="196" t="s">
        <v>587</v>
      </c>
      <c r="CS10" s="196"/>
      <c r="CT10" s="196" t="s">
        <v>587</v>
      </c>
      <c r="CU10" s="433" t="s">
        <v>604</v>
      </c>
      <c r="CV10" s="196" t="s">
        <v>571</v>
      </c>
      <c r="CW10" s="196" t="s">
        <v>117</v>
      </c>
      <c r="CX10" s="196" t="s">
        <v>681</v>
      </c>
      <c r="CY10" s="196"/>
      <c r="CZ10" s="434" t="s">
        <v>587</v>
      </c>
      <c r="DA10" s="330" t="s">
        <v>574</v>
      </c>
      <c r="DB10" s="330" t="s">
        <v>575</v>
      </c>
      <c r="DC10" s="330" t="s">
        <v>172</v>
      </c>
      <c r="DD10" s="330" t="s">
        <v>608</v>
      </c>
      <c r="DE10" s="330" t="s">
        <v>578</v>
      </c>
      <c r="DF10" s="330" t="s">
        <v>578</v>
      </c>
      <c r="DG10" s="330" t="s">
        <v>578</v>
      </c>
      <c r="DH10" s="330" t="s">
        <v>578</v>
      </c>
      <c r="DI10" s="330" t="s">
        <v>578</v>
      </c>
      <c r="DJ10" s="330" t="s">
        <v>612</v>
      </c>
      <c r="DK10" s="328" t="s">
        <v>610</v>
      </c>
      <c r="DL10" s="351" t="s">
        <v>587</v>
      </c>
      <c r="DM10" s="426"/>
      <c r="DN10" s="241" t="s">
        <v>695</v>
      </c>
      <c r="DO10" s="419"/>
      <c r="DP10" s="419" t="s">
        <v>587</v>
      </c>
      <c r="DQ10" s="419"/>
      <c r="DR10" s="419" t="s">
        <v>587</v>
      </c>
      <c r="DS10" s="419" t="s">
        <v>618</v>
      </c>
      <c r="DT10" s="652" t="s">
        <v>601</v>
      </c>
      <c r="DU10" s="419"/>
      <c r="DV10" s="419"/>
      <c r="DW10" s="453"/>
      <c r="DX10" s="220" t="s">
        <v>695</v>
      </c>
      <c r="DY10" s="545"/>
      <c r="DZ10" s="392" t="s">
        <v>601</v>
      </c>
      <c r="EA10" s="392"/>
      <c r="EB10" s="392" t="s">
        <v>601</v>
      </c>
      <c r="EC10" s="392" t="s">
        <v>570</v>
      </c>
      <c r="ED10" s="392" t="s">
        <v>629</v>
      </c>
      <c r="EE10" s="392"/>
      <c r="EF10" s="392" t="s">
        <v>626</v>
      </c>
      <c r="EG10" s="556"/>
      <c r="EH10" s="563"/>
      <c r="EI10" s="564"/>
      <c r="EJ10" s="563"/>
      <c r="EK10" s="559" t="s">
        <v>733</v>
      </c>
      <c r="EL10" s="560"/>
      <c r="EM10" s="562"/>
    </row>
    <row r="11" spans="1:143" ht="12.75">
      <c r="A11" s="464"/>
      <c r="B11" s="314"/>
      <c r="C11" s="317"/>
      <c r="D11" s="317"/>
      <c r="E11" s="328"/>
      <c r="F11" s="352"/>
      <c r="G11" s="352"/>
      <c r="H11" s="352"/>
      <c r="I11" s="328"/>
      <c r="J11" s="330"/>
      <c r="K11" s="330"/>
      <c r="L11" s="330"/>
      <c r="M11" s="330"/>
      <c r="N11" s="220"/>
      <c r="O11" s="220"/>
      <c r="P11" s="176"/>
      <c r="Q11" s="241"/>
      <c r="R11" s="220"/>
      <c r="S11" s="176"/>
      <c r="T11" s="220"/>
      <c r="U11" s="176"/>
      <c r="V11" s="176"/>
      <c r="W11" s="220"/>
      <c r="X11" s="176"/>
      <c r="Y11" s="230"/>
      <c r="Z11" s="592"/>
      <c r="AA11" s="592"/>
      <c r="AB11" s="609"/>
      <c r="AC11" s="610"/>
      <c r="AD11" s="609"/>
      <c r="AE11" s="471" t="s">
        <v>776</v>
      </c>
      <c r="AF11" s="358"/>
      <c r="AG11" s="359"/>
      <c r="AH11" s="360" t="s">
        <v>439</v>
      </c>
      <c r="AI11" s="463" t="s">
        <v>446</v>
      </c>
      <c r="AJ11" s="359"/>
      <c r="AK11" s="358"/>
      <c r="AL11" s="358"/>
      <c r="AM11" s="379"/>
      <c r="AN11" s="379"/>
      <c r="AO11" s="274"/>
      <c r="AP11" s="175"/>
      <c r="AQ11" s="175"/>
      <c r="AR11" s="175"/>
      <c r="AS11" s="175"/>
      <c r="AT11" s="175"/>
      <c r="AU11" s="276"/>
      <c r="AV11" s="160"/>
      <c r="AW11" s="385"/>
      <c r="AX11" s="161"/>
      <c r="AY11" s="162"/>
      <c r="AZ11" s="260"/>
      <c r="BA11" s="260"/>
      <c r="BB11" s="165"/>
      <c r="BC11" s="259"/>
      <c r="BD11" s="259"/>
      <c r="BE11" s="164"/>
      <c r="BF11" s="165"/>
      <c r="BG11" s="260"/>
      <c r="BH11" s="263"/>
      <c r="BI11" s="166"/>
      <c r="BJ11" s="166"/>
      <c r="BK11" s="166"/>
      <c r="BL11" s="166"/>
      <c r="BM11" s="166"/>
      <c r="BN11" s="166"/>
      <c r="BO11" s="166"/>
      <c r="BP11" s="166" t="s">
        <v>472</v>
      </c>
      <c r="BQ11" s="166"/>
      <c r="BR11" s="166"/>
      <c r="BS11" s="285"/>
      <c r="BT11" s="295"/>
      <c r="BU11" s="295"/>
      <c r="BV11" s="295"/>
      <c r="BW11" s="295"/>
      <c r="BX11" s="295"/>
      <c r="BY11" s="298"/>
      <c r="BZ11" s="295"/>
      <c r="CA11" s="407"/>
      <c r="CB11" s="155" t="s">
        <v>577</v>
      </c>
      <c r="CC11" s="155" t="s">
        <v>579</v>
      </c>
      <c r="CD11" s="155" t="s">
        <v>580</v>
      </c>
      <c r="CE11" s="155" t="s">
        <v>582</v>
      </c>
      <c r="CF11" s="155" t="s">
        <v>569</v>
      </c>
      <c r="CG11" s="155" t="s">
        <v>572</v>
      </c>
      <c r="CH11" s="406" t="s">
        <v>113</v>
      </c>
      <c r="CI11" s="302" t="s">
        <v>589</v>
      </c>
      <c r="CJ11" s="405" t="s">
        <v>573</v>
      </c>
      <c r="CK11" s="302" t="s">
        <v>590</v>
      </c>
      <c r="CL11" s="406" t="s">
        <v>573</v>
      </c>
      <c r="CM11" s="303" t="s">
        <v>599</v>
      </c>
      <c r="CN11" s="303" t="s">
        <v>593</v>
      </c>
      <c r="CO11" s="303"/>
      <c r="CP11" s="303" t="s">
        <v>601</v>
      </c>
      <c r="CQ11" s="303"/>
      <c r="CR11" s="303" t="s">
        <v>601</v>
      </c>
      <c r="CS11" s="303"/>
      <c r="CT11" s="303" t="s">
        <v>601</v>
      </c>
      <c r="CU11" s="435" t="s">
        <v>605</v>
      </c>
      <c r="CV11" s="436"/>
      <c r="CW11" s="436"/>
      <c r="CX11" s="436"/>
      <c r="CY11" s="436"/>
      <c r="CZ11" s="437" t="s">
        <v>601</v>
      </c>
      <c r="DA11" s="352"/>
      <c r="DB11" s="398" t="s">
        <v>576</v>
      </c>
      <c r="DC11" s="330" t="s">
        <v>607</v>
      </c>
      <c r="DD11" s="398" t="s">
        <v>609</v>
      </c>
      <c r="DE11" s="330" t="s">
        <v>577</v>
      </c>
      <c r="DF11" s="330" t="s">
        <v>579</v>
      </c>
      <c r="DG11" s="330" t="s">
        <v>580</v>
      </c>
      <c r="DH11" s="330" t="s">
        <v>582</v>
      </c>
      <c r="DI11" s="330" t="s">
        <v>569</v>
      </c>
      <c r="DJ11" s="352" t="s">
        <v>613</v>
      </c>
      <c r="DK11" s="441" t="s">
        <v>268</v>
      </c>
      <c r="DL11" s="351" t="s">
        <v>601</v>
      </c>
      <c r="DM11" s="427"/>
      <c r="DN11" s="287" t="s">
        <v>696</v>
      </c>
      <c r="DO11" s="419"/>
      <c r="DP11" s="419" t="s">
        <v>601</v>
      </c>
      <c r="DQ11" s="419"/>
      <c r="DR11" s="419" t="s">
        <v>601</v>
      </c>
      <c r="DS11" s="449"/>
      <c r="DT11" s="653"/>
      <c r="DU11" s="449"/>
      <c r="DV11" s="449"/>
      <c r="DW11" s="454"/>
      <c r="DX11" s="230" t="s">
        <v>696</v>
      </c>
      <c r="DY11" s="456"/>
      <c r="DZ11" s="455"/>
      <c r="EA11" s="455"/>
      <c r="EB11" s="455"/>
      <c r="EC11" s="455"/>
      <c r="ED11" s="455"/>
      <c r="EE11" s="455"/>
      <c r="EF11" s="455" t="s">
        <v>677</v>
      </c>
      <c r="EG11" s="556"/>
      <c r="EH11" s="563"/>
      <c r="EI11" s="565"/>
      <c r="EJ11" s="566"/>
      <c r="EK11" s="578"/>
      <c r="EL11" s="560"/>
      <c r="EM11" s="567"/>
    </row>
    <row r="12" spans="1:143" ht="12.75">
      <c r="A12" s="226"/>
      <c r="B12" s="318"/>
      <c r="C12" s="318"/>
      <c r="D12" s="318"/>
      <c r="E12" s="279"/>
      <c r="F12" s="279"/>
      <c r="G12" s="279"/>
      <c r="H12" s="279"/>
      <c r="I12" s="279"/>
      <c r="J12" s="279"/>
      <c r="K12" s="279"/>
      <c r="L12" s="279"/>
      <c r="M12" s="279"/>
      <c r="N12" s="235"/>
      <c r="O12" s="235"/>
      <c r="P12" s="3"/>
      <c r="Q12" s="235"/>
      <c r="R12" s="217" t="s">
        <v>369</v>
      </c>
      <c r="S12" s="217" t="s">
        <v>369</v>
      </c>
      <c r="T12" s="217" t="s">
        <v>369</v>
      </c>
      <c r="U12" s="217" t="s">
        <v>369</v>
      </c>
      <c r="V12" s="217" t="s">
        <v>369</v>
      </c>
      <c r="W12" s="217" t="s">
        <v>369</v>
      </c>
      <c r="X12" s="217" t="s">
        <v>369</v>
      </c>
      <c r="Y12" s="224" t="s">
        <v>369</v>
      </c>
      <c r="Z12" s="239" t="s">
        <v>177</v>
      </c>
      <c r="AA12" s="239"/>
      <c r="AB12" s="611" t="s">
        <v>369</v>
      </c>
      <c r="AC12" s="611" t="s">
        <v>369</v>
      </c>
      <c r="AD12" s="611" t="s">
        <v>369</v>
      </c>
      <c r="AE12" s="340" t="s">
        <v>6</v>
      </c>
      <c r="AF12" s="362"/>
      <c r="AG12" s="362"/>
      <c r="AH12" s="363"/>
      <c r="AI12" s="364"/>
      <c r="AJ12" s="363"/>
      <c r="AK12" s="356" t="s">
        <v>369</v>
      </c>
      <c r="AL12" s="365" t="s">
        <v>551</v>
      </c>
      <c r="AM12" s="380" t="s">
        <v>369</v>
      </c>
      <c r="AN12" s="380" t="s">
        <v>642</v>
      </c>
      <c r="AO12" s="200"/>
      <c r="AP12" s="201"/>
      <c r="AQ12" s="201"/>
      <c r="AR12" s="201"/>
      <c r="AS12" s="201"/>
      <c r="AT12" s="201"/>
      <c r="AU12" s="202"/>
      <c r="AV12" s="203"/>
      <c r="AW12" s="203" t="s">
        <v>535</v>
      </c>
      <c r="AX12" s="204"/>
      <c r="AY12" s="203"/>
      <c r="AZ12" s="205"/>
      <c r="BA12" s="288" t="s">
        <v>532</v>
      </c>
      <c r="BB12" s="288" t="s">
        <v>554</v>
      </c>
      <c r="BC12" s="288" t="s">
        <v>535</v>
      </c>
      <c r="BD12" s="288" t="s">
        <v>535</v>
      </c>
      <c r="BE12" s="288" t="s">
        <v>527</v>
      </c>
      <c r="BF12" s="206"/>
      <c r="BG12" s="288"/>
      <c r="BH12" s="206"/>
      <c r="BI12" s="207" t="s">
        <v>178</v>
      </c>
      <c r="BJ12" s="207" t="s">
        <v>177</v>
      </c>
      <c r="BK12" s="207" t="s">
        <v>722</v>
      </c>
      <c r="BL12" s="207"/>
      <c r="BM12" s="207" t="s">
        <v>555</v>
      </c>
      <c r="BN12" s="291" t="s">
        <v>651</v>
      </c>
      <c r="BO12" s="291" t="s">
        <v>651</v>
      </c>
      <c r="BP12" s="291" t="s">
        <v>586</v>
      </c>
      <c r="BQ12" s="291" t="s">
        <v>586</v>
      </c>
      <c r="BR12" s="291"/>
      <c r="BS12" s="208"/>
      <c r="BT12" s="296" t="s">
        <v>177</v>
      </c>
      <c r="BU12" s="296" t="s">
        <v>177</v>
      </c>
      <c r="BV12" s="296" t="s">
        <v>177</v>
      </c>
      <c r="BW12" s="296" t="s">
        <v>658</v>
      </c>
      <c r="BX12" s="296" t="s">
        <v>177</v>
      </c>
      <c r="BY12" s="296" t="s">
        <v>658</v>
      </c>
      <c r="BZ12" s="288" t="s">
        <v>369</v>
      </c>
      <c r="CA12" s="408" t="s">
        <v>586</v>
      </c>
      <c r="CB12" s="408" t="s">
        <v>586</v>
      </c>
      <c r="CC12" s="408" t="s">
        <v>586</v>
      </c>
      <c r="CD12" s="408" t="s">
        <v>586</v>
      </c>
      <c r="CE12" s="408" t="s">
        <v>586</v>
      </c>
      <c r="CF12" s="408" t="s">
        <v>586</v>
      </c>
      <c r="CG12" s="408" t="s">
        <v>586</v>
      </c>
      <c r="CH12" s="408" t="s">
        <v>586</v>
      </c>
      <c r="CI12" s="408"/>
      <c r="CJ12" s="408" t="s">
        <v>586</v>
      </c>
      <c r="CK12" s="408"/>
      <c r="CL12" s="408" t="s">
        <v>586</v>
      </c>
      <c r="CM12" s="413" t="s">
        <v>586</v>
      </c>
      <c r="CN12" s="413" t="s">
        <v>586</v>
      </c>
      <c r="CO12" s="413" t="s">
        <v>586</v>
      </c>
      <c r="CP12" s="413"/>
      <c r="CQ12" s="413" t="s">
        <v>586</v>
      </c>
      <c r="CR12" s="413"/>
      <c r="CS12" s="413" t="s">
        <v>586</v>
      </c>
      <c r="CT12" s="413"/>
      <c r="CU12" s="413" t="s">
        <v>586</v>
      </c>
      <c r="CV12" s="413" t="s">
        <v>586</v>
      </c>
      <c r="CW12" s="413" t="s">
        <v>586</v>
      </c>
      <c r="CX12" s="413"/>
      <c r="CY12" s="413" t="s">
        <v>586</v>
      </c>
      <c r="CZ12" s="438"/>
      <c r="DA12" s="337" t="s">
        <v>586</v>
      </c>
      <c r="DB12" s="337" t="s">
        <v>586</v>
      </c>
      <c r="DC12" s="337" t="s">
        <v>586</v>
      </c>
      <c r="DD12" s="337" t="s">
        <v>586</v>
      </c>
      <c r="DE12" s="337" t="s">
        <v>586</v>
      </c>
      <c r="DF12" s="337" t="s">
        <v>586</v>
      </c>
      <c r="DG12" s="337" t="s">
        <v>586</v>
      </c>
      <c r="DH12" s="337" t="s">
        <v>586</v>
      </c>
      <c r="DI12" s="337" t="s">
        <v>586</v>
      </c>
      <c r="DJ12" s="337" t="s">
        <v>586</v>
      </c>
      <c r="DK12" s="337" t="s">
        <v>586</v>
      </c>
      <c r="DL12" s="280"/>
      <c r="DM12" s="443" t="s">
        <v>586</v>
      </c>
      <c r="DN12" s="219"/>
      <c r="DO12" s="450" t="s">
        <v>586</v>
      </c>
      <c r="DP12" s="451"/>
      <c r="DQ12" s="450" t="s">
        <v>586</v>
      </c>
      <c r="DR12" s="448"/>
      <c r="DS12" s="450" t="s">
        <v>586</v>
      </c>
      <c r="DT12" s="418"/>
      <c r="DU12" s="449" t="s">
        <v>369</v>
      </c>
      <c r="DV12" s="449" t="s">
        <v>369</v>
      </c>
      <c r="DW12" s="655" t="s">
        <v>586</v>
      </c>
      <c r="DX12" s="222"/>
      <c r="DY12" s="455" t="s">
        <v>586</v>
      </c>
      <c r="DZ12" s="456"/>
      <c r="EA12" s="455" t="s">
        <v>586</v>
      </c>
      <c r="EB12" s="456"/>
      <c r="EC12" s="456" t="s">
        <v>627</v>
      </c>
      <c r="ED12" s="456" t="s">
        <v>628</v>
      </c>
      <c r="EE12" s="456"/>
      <c r="EF12" s="455"/>
      <c r="EG12" s="568" t="s">
        <v>177</v>
      </c>
      <c r="EH12" s="568" t="s">
        <v>177</v>
      </c>
      <c r="EI12" s="568" t="s">
        <v>177</v>
      </c>
      <c r="EJ12" s="568" t="s">
        <v>177</v>
      </c>
      <c r="EK12" s="568" t="s">
        <v>177</v>
      </c>
      <c r="EL12" s="569" t="s">
        <v>722</v>
      </c>
      <c r="EM12" s="569"/>
    </row>
    <row r="13" spans="1:143" ht="12.75">
      <c r="A13" s="465"/>
      <c r="B13" s="315">
        <v>1</v>
      </c>
      <c r="C13" s="315">
        <v>2</v>
      </c>
      <c r="D13" s="315">
        <v>3</v>
      </c>
      <c r="E13" s="329">
        <v>1</v>
      </c>
      <c r="F13" s="329">
        <v>2</v>
      </c>
      <c r="G13" s="329">
        <v>3</v>
      </c>
      <c r="H13" s="329">
        <v>4</v>
      </c>
      <c r="I13" s="329">
        <v>5</v>
      </c>
      <c r="J13" s="329">
        <v>6</v>
      </c>
      <c r="K13" s="329">
        <v>7</v>
      </c>
      <c r="L13" s="329">
        <v>8</v>
      </c>
      <c r="M13" s="329">
        <v>9</v>
      </c>
      <c r="N13" s="217">
        <v>1</v>
      </c>
      <c r="O13" s="217">
        <v>2</v>
      </c>
      <c r="P13" s="217">
        <v>3</v>
      </c>
      <c r="Q13" s="217">
        <v>4</v>
      </c>
      <c r="R13" s="217">
        <v>5</v>
      </c>
      <c r="S13" s="217">
        <v>6</v>
      </c>
      <c r="T13" s="217">
        <v>7</v>
      </c>
      <c r="U13" s="217">
        <v>8</v>
      </c>
      <c r="V13" s="217">
        <v>9</v>
      </c>
      <c r="W13" s="217">
        <v>10</v>
      </c>
      <c r="X13" s="217">
        <v>11</v>
      </c>
      <c r="Y13" s="239">
        <v>12</v>
      </c>
      <c r="Z13" s="239">
        <v>13</v>
      </c>
      <c r="AA13" s="239">
        <v>14</v>
      </c>
      <c r="AB13" s="611">
        <v>1</v>
      </c>
      <c r="AC13" s="611">
        <v>2</v>
      </c>
      <c r="AD13" s="611">
        <v>3</v>
      </c>
      <c r="AE13" s="341">
        <v>1</v>
      </c>
      <c r="AF13" s="354">
        <v>1</v>
      </c>
      <c r="AG13" s="354">
        <v>2</v>
      </c>
      <c r="AH13" s="354">
        <v>3</v>
      </c>
      <c r="AI13" s="354">
        <v>4</v>
      </c>
      <c r="AJ13" s="354">
        <v>5</v>
      </c>
      <c r="AK13" s="354">
        <v>6</v>
      </c>
      <c r="AL13" s="354">
        <v>7</v>
      </c>
      <c r="AM13" s="378">
        <v>1</v>
      </c>
      <c r="AN13" s="378">
        <v>2</v>
      </c>
      <c r="AO13" s="171">
        <v>1</v>
      </c>
      <c r="AP13" s="171">
        <v>2</v>
      </c>
      <c r="AQ13" s="171">
        <v>3</v>
      </c>
      <c r="AR13" s="171">
        <v>4</v>
      </c>
      <c r="AS13" s="171">
        <v>5</v>
      </c>
      <c r="AT13" s="171">
        <v>6</v>
      </c>
      <c r="AU13" s="332">
        <v>1</v>
      </c>
      <c r="AV13" s="332">
        <v>2</v>
      </c>
      <c r="AW13" s="332">
        <v>3</v>
      </c>
      <c r="AX13" s="332">
        <v>4</v>
      </c>
      <c r="AY13" s="332">
        <v>5</v>
      </c>
      <c r="AZ13" s="387">
        <v>1</v>
      </c>
      <c r="BA13" s="387">
        <v>2</v>
      </c>
      <c r="BB13" s="387">
        <v>3</v>
      </c>
      <c r="BC13" s="387">
        <v>4</v>
      </c>
      <c r="BD13" s="387">
        <v>5</v>
      </c>
      <c r="BE13" s="387">
        <v>6</v>
      </c>
      <c r="BF13" s="387">
        <v>7</v>
      </c>
      <c r="BG13" s="387">
        <v>8</v>
      </c>
      <c r="BH13" s="387">
        <v>9</v>
      </c>
      <c r="BI13" s="292">
        <v>1</v>
      </c>
      <c r="BJ13" s="292">
        <v>2</v>
      </c>
      <c r="BK13" s="292">
        <v>3</v>
      </c>
      <c r="BL13" s="292">
        <v>4</v>
      </c>
      <c r="BM13" s="292">
        <v>5</v>
      </c>
      <c r="BN13" s="292">
        <v>6</v>
      </c>
      <c r="BO13" s="292">
        <v>7</v>
      </c>
      <c r="BP13" s="292">
        <v>8</v>
      </c>
      <c r="BQ13" s="292">
        <v>9</v>
      </c>
      <c r="BR13" s="292">
        <v>10</v>
      </c>
      <c r="BS13" s="292">
        <v>9</v>
      </c>
      <c r="BT13" s="293">
        <v>1</v>
      </c>
      <c r="BU13" s="293">
        <v>2</v>
      </c>
      <c r="BV13" s="293">
        <v>3</v>
      </c>
      <c r="BW13" s="293">
        <v>4</v>
      </c>
      <c r="BX13" s="293">
        <v>5</v>
      </c>
      <c r="BY13" s="293">
        <v>6</v>
      </c>
      <c r="BZ13" s="293">
        <v>7</v>
      </c>
      <c r="CA13" s="408">
        <v>1</v>
      </c>
      <c r="CB13" s="408">
        <v>2</v>
      </c>
      <c r="CC13" s="408">
        <v>3</v>
      </c>
      <c r="CD13" s="408">
        <v>4</v>
      </c>
      <c r="CE13" s="408">
        <v>5</v>
      </c>
      <c r="CF13" s="408">
        <v>6</v>
      </c>
      <c r="CG13" s="408">
        <v>7</v>
      </c>
      <c r="CH13" s="408">
        <v>8</v>
      </c>
      <c r="CI13" s="408">
        <v>9</v>
      </c>
      <c r="CJ13" s="408">
        <v>10</v>
      </c>
      <c r="CK13" s="408">
        <v>11</v>
      </c>
      <c r="CL13" s="408">
        <v>12</v>
      </c>
      <c r="CM13" s="413">
        <v>13</v>
      </c>
      <c r="CN13" s="413">
        <v>14</v>
      </c>
      <c r="CO13" s="413">
        <v>15</v>
      </c>
      <c r="CP13" s="413">
        <v>16</v>
      </c>
      <c r="CQ13" s="413">
        <v>17</v>
      </c>
      <c r="CR13" s="413">
        <v>18</v>
      </c>
      <c r="CS13" s="413">
        <v>19</v>
      </c>
      <c r="CT13" s="413">
        <v>20</v>
      </c>
      <c r="CU13" s="413">
        <v>21</v>
      </c>
      <c r="CV13" s="413">
        <v>22</v>
      </c>
      <c r="CW13" s="413">
        <v>23</v>
      </c>
      <c r="CX13" s="413">
        <v>24</v>
      </c>
      <c r="CY13" s="413">
        <v>25</v>
      </c>
      <c r="CZ13" s="413">
        <v>26</v>
      </c>
      <c r="DA13" s="337">
        <v>27</v>
      </c>
      <c r="DB13" s="337">
        <v>28</v>
      </c>
      <c r="DC13" s="337">
        <v>29</v>
      </c>
      <c r="DD13" s="337">
        <v>30</v>
      </c>
      <c r="DE13" s="337">
        <v>31</v>
      </c>
      <c r="DF13" s="337">
        <v>32</v>
      </c>
      <c r="DG13" s="337">
        <v>33</v>
      </c>
      <c r="DH13" s="337">
        <v>34</v>
      </c>
      <c r="DI13" s="337">
        <v>35</v>
      </c>
      <c r="DJ13" s="337">
        <v>36</v>
      </c>
      <c r="DK13" s="337">
        <v>37</v>
      </c>
      <c r="DL13" s="337">
        <v>38</v>
      </c>
      <c r="DM13" s="428">
        <v>39</v>
      </c>
      <c r="DN13" s="224"/>
      <c r="DO13" s="420">
        <v>40</v>
      </c>
      <c r="DP13" s="420">
        <v>41</v>
      </c>
      <c r="DQ13" s="420">
        <v>42</v>
      </c>
      <c r="DR13" s="420">
        <v>43</v>
      </c>
      <c r="DS13" s="420">
        <v>44</v>
      </c>
      <c r="DT13" s="420">
        <v>45</v>
      </c>
      <c r="DU13" s="420" t="s">
        <v>769</v>
      </c>
      <c r="DV13" s="420" t="s">
        <v>770</v>
      </c>
      <c r="DW13" s="446">
        <v>46</v>
      </c>
      <c r="DX13" s="224"/>
      <c r="DY13" s="393">
        <v>47</v>
      </c>
      <c r="DZ13" s="393">
        <v>48</v>
      </c>
      <c r="EA13" s="393">
        <v>49</v>
      </c>
      <c r="EB13" s="393">
        <v>50</v>
      </c>
      <c r="EC13" s="393">
        <v>51</v>
      </c>
      <c r="ED13" s="393">
        <v>52</v>
      </c>
      <c r="EE13" s="393">
        <v>53</v>
      </c>
      <c r="EF13" s="393">
        <v>54</v>
      </c>
      <c r="EG13" s="570">
        <v>1</v>
      </c>
      <c r="EH13" s="570">
        <v>2</v>
      </c>
      <c r="EI13" s="569">
        <v>3</v>
      </c>
      <c r="EJ13" s="569">
        <v>4</v>
      </c>
      <c r="EK13" s="569">
        <v>5</v>
      </c>
      <c r="EL13" s="570">
        <v>6</v>
      </c>
      <c r="EM13" s="570">
        <v>7</v>
      </c>
    </row>
    <row r="14" spans="1:143" ht="12.75">
      <c r="A14" s="226"/>
      <c r="B14" s="318"/>
      <c r="C14" s="318"/>
      <c r="D14" s="318"/>
      <c r="E14" s="279"/>
      <c r="F14" s="279"/>
      <c r="G14" s="279"/>
      <c r="H14" s="279"/>
      <c r="I14" s="279"/>
      <c r="J14" s="279"/>
      <c r="K14" s="279"/>
      <c r="L14" s="279"/>
      <c r="M14" s="279"/>
      <c r="N14" s="235"/>
      <c r="O14" s="235"/>
      <c r="P14" s="3"/>
      <c r="Q14" s="235"/>
      <c r="R14" s="235"/>
      <c r="S14" s="3"/>
      <c r="T14" s="235"/>
      <c r="U14" s="3"/>
      <c r="V14" s="3"/>
      <c r="W14" s="235"/>
      <c r="X14" s="245" t="s">
        <v>635</v>
      </c>
      <c r="Y14" s="268"/>
      <c r="Z14" s="268"/>
      <c r="AA14" s="268"/>
      <c r="AB14" s="612"/>
      <c r="AC14" s="612"/>
      <c r="AD14" s="612" t="s">
        <v>637</v>
      </c>
      <c r="AE14" s="342"/>
      <c r="AF14" s="362"/>
      <c r="AG14" s="362"/>
      <c r="AH14" s="363"/>
      <c r="AI14" s="363"/>
      <c r="AJ14" s="363"/>
      <c r="AK14" s="365"/>
      <c r="AL14" s="365"/>
      <c r="AM14" s="380"/>
      <c r="AN14" s="380"/>
      <c r="AO14" s="200"/>
      <c r="AP14" s="201"/>
      <c r="AQ14" s="201"/>
      <c r="AR14" s="201"/>
      <c r="AS14" s="201"/>
      <c r="AT14" s="201"/>
      <c r="AU14" s="255"/>
      <c r="AV14" s="203"/>
      <c r="AW14" s="203"/>
      <c r="AX14" s="204"/>
      <c r="AY14" s="203"/>
      <c r="AZ14" s="205"/>
      <c r="BA14" s="206"/>
      <c r="BB14" s="206"/>
      <c r="BC14" s="206"/>
      <c r="BD14" s="288" t="s">
        <v>644</v>
      </c>
      <c r="BE14" s="206"/>
      <c r="BF14" s="206"/>
      <c r="BG14" s="206"/>
      <c r="BH14" s="206"/>
      <c r="BI14" s="207"/>
      <c r="BJ14" s="207"/>
      <c r="BK14" s="207"/>
      <c r="BL14" s="207"/>
      <c r="BM14" s="207"/>
      <c r="BN14" s="207"/>
      <c r="BO14" s="207" t="s">
        <v>720</v>
      </c>
      <c r="BP14" s="207" t="s">
        <v>721</v>
      </c>
      <c r="BQ14" s="207"/>
      <c r="BR14" s="207"/>
      <c r="BS14" s="208"/>
      <c r="BT14" s="205"/>
      <c r="BU14" s="205"/>
      <c r="BV14" s="205"/>
      <c r="BW14" s="205"/>
      <c r="BX14" s="205"/>
      <c r="BY14" s="205"/>
      <c r="BZ14" s="300"/>
      <c r="CA14" s="199"/>
      <c r="CB14" s="199"/>
      <c r="CC14" s="199"/>
      <c r="CD14" s="199"/>
      <c r="CE14" s="199"/>
      <c r="CF14" s="199"/>
      <c r="CG14" s="199"/>
      <c r="CH14" s="156" t="s">
        <v>666</v>
      </c>
      <c r="CI14" s="199"/>
      <c r="CJ14" s="199"/>
      <c r="CK14" s="199"/>
      <c r="CL14" s="408" t="s">
        <v>667</v>
      </c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4"/>
      <c r="CX14" s="414"/>
      <c r="CY14" s="414"/>
      <c r="CZ14" s="414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428" t="s">
        <v>688</v>
      </c>
      <c r="DN14" s="224"/>
      <c r="DO14" s="422"/>
      <c r="DP14" s="421"/>
      <c r="DQ14" s="421"/>
      <c r="DR14" s="581"/>
      <c r="DS14" s="421"/>
      <c r="DT14" s="421"/>
      <c r="DU14" s="421"/>
      <c r="DV14" s="421"/>
      <c r="DW14" s="446" t="s">
        <v>689</v>
      </c>
      <c r="DX14" s="224"/>
      <c r="DY14" s="346"/>
      <c r="DZ14" s="346"/>
      <c r="EA14" s="346"/>
      <c r="EB14" s="346"/>
      <c r="EC14" s="346"/>
      <c r="ED14" s="346"/>
      <c r="EE14" s="580"/>
      <c r="EF14" s="580"/>
      <c r="EG14" s="569"/>
      <c r="EH14" s="571"/>
      <c r="EI14" s="572"/>
      <c r="EJ14" s="572"/>
      <c r="EK14" s="572"/>
      <c r="EL14" s="573"/>
      <c r="EM14" s="573"/>
    </row>
    <row r="15" spans="1:143" ht="12.75">
      <c r="A15" s="236"/>
      <c r="B15" s="319"/>
      <c r="C15" s="319"/>
      <c r="D15" s="318"/>
      <c r="E15" s="279"/>
      <c r="F15" s="279"/>
      <c r="G15" s="279"/>
      <c r="H15" s="279"/>
      <c r="I15" s="279"/>
      <c r="J15" s="279"/>
      <c r="K15" s="279"/>
      <c r="L15" s="279"/>
      <c r="M15" s="279"/>
      <c r="N15" s="235"/>
      <c r="O15" s="235"/>
      <c r="P15" s="3"/>
      <c r="Q15" s="235"/>
      <c r="R15" s="235"/>
      <c r="S15" s="3"/>
      <c r="T15" s="235"/>
      <c r="U15" s="3"/>
      <c r="V15" s="3"/>
      <c r="W15" s="235"/>
      <c r="X15" s="245"/>
      <c r="Y15" s="268"/>
      <c r="Z15" s="268"/>
      <c r="AA15" s="268"/>
      <c r="AB15" s="612"/>
      <c r="AC15" s="612"/>
      <c r="AD15" s="612"/>
      <c r="AE15" s="343"/>
      <c r="AF15" s="367"/>
      <c r="AG15" s="368"/>
      <c r="AH15" s="369"/>
      <c r="AI15" s="369"/>
      <c r="AJ15" s="369"/>
      <c r="AK15" s="370"/>
      <c r="AL15" s="370"/>
      <c r="AM15" s="381"/>
      <c r="AN15" s="381"/>
      <c r="AO15" s="304"/>
      <c r="AP15" s="305"/>
      <c r="AQ15" s="305"/>
      <c r="AR15" s="305"/>
      <c r="AS15" s="305"/>
      <c r="AT15" s="305"/>
      <c r="AU15" s="306"/>
      <c r="AV15" s="307"/>
      <c r="AW15" s="307"/>
      <c r="AX15" s="308"/>
      <c r="AY15" s="307"/>
      <c r="AZ15" s="309"/>
      <c r="BA15" s="295"/>
      <c r="BB15" s="206"/>
      <c r="BC15" s="206"/>
      <c r="BD15" s="206"/>
      <c r="BE15" s="206"/>
      <c r="BF15" s="206"/>
      <c r="BG15" s="206"/>
      <c r="BH15" s="206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1"/>
      <c r="BT15" s="312"/>
      <c r="BU15" s="312"/>
      <c r="BV15" s="312"/>
      <c r="BW15" s="312"/>
      <c r="BX15" s="312"/>
      <c r="BY15" s="312"/>
      <c r="BZ15" s="300"/>
      <c r="CA15" s="409">
        <v>0.83</v>
      </c>
      <c r="CB15" s="409">
        <v>0.48</v>
      </c>
      <c r="CC15" s="409">
        <v>0.45</v>
      </c>
      <c r="CD15" s="409">
        <v>0.29</v>
      </c>
      <c r="CE15" s="409">
        <v>0.29</v>
      </c>
      <c r="CF15" s="409">
        <v>0.17</v>
      </c>
      <c r="CG15" s="409">
        <v>2.6</v>
      </c>
      <c r="CH15" s="409">
        <f>SUM(CA15:CG15)</f>
        <v>5.109999999999999</v>
      </c>
      <c r="CI15" s="409"/>
      <c r="CJ15" s="409">
        <v>0</v>
      </c>
      <c r="CK15" s="409"/>
      <c r="CL15" s="409">
        <f>SUM(CH15+CJ15)</f>
        <v>5.109999999999999</v>
      </c>
      <c r="CM15" s="415">
        <v>3.08</v>
      </c>
      <c r="CN15" s="415"/>
      <c r="CO15" s="415">
        <v>0.13</v>
      </c>
      <c r="CP15" s="415"/>
      <c r="CQ15" s="415">
        <v>0.35</v>
      </c>
      <c r="CR15" s="415"/>
      <c r="CS15" s="415">
        <v>0.1</v>
      </c>
      <c r="CT15" s="415"/>
      <c r="CU15" s="415">
        <v>0.06</v>
      </c>
      <c r="CV15" s="415">
        <v>0.13</v>
      </c>
      <c r="CW15" s="415"/>
      <c r="CX15" s="415"/>
      <c r="CY15" s="415">
        <f>SUM(CU15:CV15)</f>
        <v>0.19</v>
      </c>
      <c r="CZ15" s="415"/>
      <c r="DA15" s="399">
        <v>0.53</v>
      </c>
      <c r="DB15" s="399">
        <v>0.36</v>
      </c>
      <c r="DC15" s="399">
        <v>0.11</v>
      </c>
      <c r="DD15" s="399">
        <v>0.11</v>
      </c>
      <c r="DE15" s="399">
        <v>0.17</v>
      </c>
      <c r="DF15" s="399">
        <v>0.17</v>
      </c>
      <c r="DG15" s="399">
        <v>0.12</v>
      </c>
      <c r="DH15" s="399">
        <v>0.12</v>
      </c>
      <c r="DI15" s="399">
        <v>0.13</v>
      </c>
      <c r="DJ15" s="399"/>
      <c r="DK15" s="399">
        <f>SUM(DA15:DJ15)</f>
        <v>1.8199999999999998</v>
      </c>
      <c r="DL15" s="399"/>
      <c r="DM15" s="429">
        <f aca="true" t="shared" si="0" ref="DM15:DM46">SUM(CL15+CM15+CO15+CQ15+CS15+CY15+DK15)</f>
        <v>10.78</v>
      </c>
      <c r="DN15" s="531">
        <v>10.78</v>
      </c>
      <c r="DO15" s="423">
        <v>1</v>
      </c>
      <c r="DP15" s="424" t="s">
        <v>190</v>
      </c>
      <c r="DQ15" s="423">
        <v>3.43</v>
      </c>
      <c r="DR15" s="424" t="s">
        <v>236</v>
      </c>
      <c r="DS15" s="423">
        <v>4.6</v>
      </c>
      <c r="DT15" s="423"/>
      <c r="DU15" s="423"/>
      <c r="DV15" s="423"/>
      <c r="DW15" s="447">
        <f aca="true" t="shared" si="1" ref="DW15:DW62">SUM(DM15+DO15+DQ15+DS15)</f>
        <v>19.81</v>
      </c>
      <c r="DX15" s="531">
        <v>19.81</v>
      </c>
      <c r="DY15" s="394"/>
      <c r="DZ15" s="394"/>
      <c r="EA15" s="394"/>
      <c r="EB15" s="394"/>
      <c r="EC15" s="394"/>
      <c r="ED15" s="394"/>
      <c r="EE15" s="394"/>
      <c r="EF15" s="394"/>
      <c r="EG15" s="569"/>
      <c r="EH15" s="571"/>
      <c r="EI15" s="572"/>
      <c r="EJ15" s="572"/>
      <c r="EK15" s="572"/>
      <c r="EL15" s="573"/>
      <c r="EM15" s="573"/>
    </row>
    <row r="16" spans="1:143" ht="12.75">
      <c r="A16" s="466">
        <v>1600</v>
      </c>
      <c r="B16" s="320">
        <v>1</v>
      </c>
      <c r="C16" s="321" t="s">
        <v>9</v>
      </c>
      <c r="D16" s="317">
        <v>108</v>
      </c>
      <c r="E16" s="331">
        <v>39539</v>
      </c>
      <c r="F16" s="332">
        <v>6</v>
      </c>
      <c r="G16" s="333">
        <v>39508</v>
      </c>
      <c r="H16" s="332"/>
      <c r="I16" s="333"/>
      <c r="J16" s="332"/>
      <c r="K16" s="333"/>
      <c r="L16" s="333"/>
      <c r="M16" s="333">
        <v>39508</v>
      </c>
      <c r="N16" s="246">
        <v>1975</v>
      </c>
      <c r="O16" s="621">
        <v>4</v>
      </c>
      <c r="P16" s="246">
        <v>5</v>
      </c>
      <c r="Q16" s="246">
        <v>72</v>
      </c>
      <c r="R16" s="209">
        <v>0</v>
      </c>
      <c r="S16" s="209">
        <v>0</v>
      </c>
      <c r="T16" s="209">
        <v>0</v>
      </c>
      <c r="U16" s="209">
        <v>0</v>
      </c>
      <c r="V16" s="209">
        <v>763.6</v>
      </c>
      <c r="W16" s="209">
        <v>250.5</v>
      </c>
      <c r="X16" s="209">
        <f>SUM(R16:W16)</f>
        <v>1014.1</v>
      </c>
      <c r="Y16" s="532">
        <v>0</v>
      </c>
      <c r="Z16" s="224">
        <v>0</v>
      </c>
      <c r="AA16" s="219">
        <f>SUM(AD16)</f>
        <v>3396.2000000000003</v>
      </c>
      <c r="AB16" s="605">
        <v>3528.8</v>
      </c>
      <c r="AC16" s="613">
        <v>132.6</v>
      </c>
      <c r="AD16" s="608">
        <f>SUM(AB16-AC16)</f>
        <v>3396.2000000000003</v>
      </c>
      <c r="AE16" s="343">
        <v>174</v>
      </c>
      <c r="AF16" s="371"/>
      <c r="AG16" s="372"/>
      <c r="AH16" s="372" t="s">
        <v>440</v>
      </c>
      <c r="AI16" s="372"/>
      <c r="AJ16" s="372"/>
      <c r="AK16" s="361">
        <v>1014.1</v>
      </c>
      <c r="AL16" s="361">
        <v>0.47</v>
      </c>
      <c r="AM16" s="382">
        <v>250.5</v>
      </c>
      <c r="AN16" s="382">
        <v>0.0299</v>
      </c>
      <c r="AO16" s="171">
        <v>1</v>
      </c>
      <c r="AP16" s="171">
        <v>1</v>
      </c>
      <c r="AQ16" s="171">
        <v>0</v>
      </c>
      <c r="AR16" s="171">
        <v>1</v>
      </c>
      <c r="AS16" s="171">
        <v>1</v>
      </c>
      <c r="AT16" s="171">
        <v>1</v>
      </c>
      <c r="AU16" s="277" t="s">
        <v>518</v>
      </c>
      <c r="AV16" s="256">
        <v>4.36</v>
      </c>
      <c r="AW16" s="256">
        <v>25.95</v>
      </c>
      <c r="AX16" s="254">
        <v>0</v>
      </c>
      <c r="AY16" s="254" t="s">
        <v>516</v>
      </c>
      <c r="AZ16" s="283" t="s">
        <v>526</v>
      </c>
      <c r="BA16" s="261">
        <v>0.0695</v>
      </c>
      <c r="BB16" s="262">
        <v>2036.6</v>
      </c>
      <c r="BC16" s="262">
        <v>25.95</v>
      </c>
      <c r="BD16" s="262">
        <f aca="true" t="shared" si="2" ref="BD16:BD22">ROUND(BA16*BB16+BC16,4)</f>
        <v>167.4937</v>
      </c>
      <c r="BE16" s="262">
        <v>3.2</v>
      </c>
      <c r="BF16" s="262">
        <v>0</v>
      </c>
      <c r="BG16" s="265" t="s">
        <v>179</v>
      </c>
      <c r="BH16" s="265" t="s">
        <v>545</v>
      </c>
      <c r="BI16" s="197">
        <v>1</v>
      </c>
      <c r="BJ16" s="197">
        <v>1</v>
      </c>
      <c r="BK16" s="198">
        <v>1755.25</v>
      </c>
      <c r="BL16" s="289" t="s">
        <v>201</v>
      </c>
      <c r="BM16" s="198">
        <v>2036.6</v>
      </c>
      <c r="BN16" s="198">
        <v>0.18</v>
      </c>
      <c r="BO16" s="198">
        <f>ROUND(BN16/7,7)</f>
        <v>0.0257143</v>
      </c>
      <c r="BP16" s="198">
        <f>ROUND(BM16*BO16,4)</f>
        <v>52.3697</v>
      </c>
      <c r="BQ16" s="198" t="s">
        <v>657</v>
      </c>
      <c r="BR16" s="198" t="s">
        <v>179</v>
      </c>
      <c r="BS16" s="198" t="s">
        <v>376</v>
      </c>
      <c r="BT16" s="264">
        <v>1</v>
      </c>
      <c r="BU16" s="264">
        <v>0</v>
      </c>
      <c r="BV16" s="264"/>
      <c r="BW16" s="389" t="s">
        <v>440</v>
      </c>
      <c r="BX16" s="264">
        <v>1</v>
      </c>
      <c r="BY16" s="264">
        <v>4.44</v>
      </c>
      <c r="BZ16" s="299">
        <v>3396.2</v>
      </c>
      <c r="CA16" s="270">
        <v>0.83</v>
      </c>
      <c r="CB16" s="270">
        <v>0.48</v>
      </c>
      <c r="CC16" s="270">
        <v>0.45</v>
      </c>
      <c r="CD16" s="270">
        <v>0.29</v>
      </c>
      <c r="CE16" s="270">
        <v>0.29</v>
      </c>
      <c r="CF16" s="270">
        <v>0.17</v>
      </c>
      <c r="CG16" s="270">
        <v>2.6</v>
      </c>
      <c r="CH16" s="270">
        <f>SUM(CA16:CG16)</f>
        <v>5.109999999999999</v>
      </c>
      <c r="CI16" s="270" t="s">
        <v>190</v>
      </c>
      <c r="CJ16" s="270">
        <v>0</v>
      </c>
      <c r="CK16" s="270"/>
      <c r="CL16" s="270">
        <f>SUM(CH16+CJ16)</f>
        <v>5.109999999999999</v>
      </c>
      <c r="CM16" s="416">
        <v>3.08</v>
      </c>
      <c r="CN16" s="416" t="s">
        <v>691</v>
      </c>
      <c r="CO16" s="416">
        <v>0.13</v>
      </c>
      <c r="CP16" s="473" t="s">
        <v>321</v>
      </c>
      <c r="CQ16" s="416">
        <v>0.35</v>
      </c>
      <c r="CR16" s="473" t="s">
        <v>214</v>
      </c>
      <c r="CS16" s="416">
        <v>0.1</v>
      </c>
      <c r="CT16" s="473" t="s">
        <v>281</v>
      </c>
      <c r="CU16" s="416">
        <v>0.06</v>
      </c>
      <c r="CV16" s="416">
        <v>0.13</v>
      </c>
      <c r="CW16" s="416">
        <v>0</v>
      </c>
      <c r="CX16" s="416"/>
      <c r="CY16" s="416">
        <f>SUM(CU16:CW16)</f>
        <v>0.19</v>
      </c>
      <c r="CZ16" s="416"/>
      <c r="DA16" s="257">
        <v>0.53</v>
      </c>
      <c r="DB16" s="257">
        <v>0.36</v>
      </c>
      <c r="DC16" s="257">
        <v>0.11</v>
      </c>
      <c r="DD16" s="257">
        <v>0.11</v>
      </c>
      <c r="DE16" s="257">
        <v>0.17</v>
      </c>
      <c r="DF16" s="257">
        <v>0.17</v>
      </c>
      <c r="DG16" s="257">
        <v>0.12</v>
      </c>
      <c r="DH16" s="257">
        <v>0.12</v>
      </c>
      <c r="DI16" s="257">
        <v>0.13</v>
      </c>
      <c r="DJ16" s="257">
        <v>0</v>
      </c>
      <c r="DK16" s="257">
        <f>SUM(DA16:DJ16)</f>
        <v>1.8199999999999998</v>
      </c>
      <c r="DL16" s="257"/>
      <c r="DM16" s="267">
        <f t="shared" si="0"/>
        <v>10.78</v>
      </c>
      <c r="DN16" s="532">
        <v>10.78</v>
      </c>
      <c r="DO16" s="424">
        <v>0</v>
      </c>
      <c r="DP16" s="424"/>
      <c r="DQ16" s="424">
        <v>0</v>
      </c>
      <c r="DR16" s="424"/>
      <c r="DS16" s="424">
        <v>4.6</v>
      </c>
      <c r="DT16" s="424" t="s">
        <v>705</v>
      </c>
      <c r="DU16" s="424">
        <f aca="true" t="shared" si="3" ref="DU16:DU44">SUM(AD16)</f>
        <v>3396.2000000000003</v>
      </c>
      <c r="DV16" s="424"/>
      <c r="DW16" s="348">
        <f t="shared" si="1"/>
        <v>15.379999999999999</v>
      </c>
      <c r="DX16" s="532">
        <v>15.38</v>
      </c>
      <c r="DY16" s="347">
        <v>1.5</v>
      </c>
      <c r="DZ16" s="347"/>
      <c r="EA16" s="347">
        <v>0</v>
      </c>
      <c r="EB16" s="347"/>
      <c r="EC16" s="347">
        <v>0</v>
      </c>
      <c r="ED16" s="347">
        <v>0</v>
      </c>
      <c r="EE16" s="347"/>
      <c r="EF16" s="347"/>
      <c r="EG16" s="472">
        <v>0</v>
      </c>
      <c r="EH16" s="574">
        <v>0</v>
      </c>
      <c r="EI16" s="472">
        <v>1</v>
      </c>
      <c r="EJ16" s="472">
        <v>0</v>
      </c>
      <c r="EK16" s="472">
        <f>SUM(EG16:EJ16)</f>
        <v>1</v>
      </c>
      <c r="EL16" s="472">
        <v>36.56</v>
      </c>
      <c r="EM16" s="574" t="s">
        <v>190</v>
      </c>
    </row>
    <row r="17" spans="1:143" ht="12.75">
      <c r="A17" s="467">
        <v>1601</v>
      </c>
      <c r="B17" s="322">
        <v>2</v>
      </c>
      <c r="C17" s="170" t="s">
        <v>9</v>
      </c>
      <c r="D17" s="323">
        <v>110</v>
      </c>
      <c r="E17" s="334">
        <v>39539</v>
      </c>
      <c r="F17" s="337">
        <v>8</v>
      </c>
      <c r="G17" s="334">
        <v>39508</v>
      </c>
      <c r="H17" s="335" t="s">
        <v>55</v>
      </c>
      <c r="I17" s="336">
        <v>40008</v>
      </c>
      <c r="J17" s="335"/>
      <c r="K17" s="336"/>
      <c r="L17" s="334"/>
      <c r="M17" s="334">
        <v>40008</v>
      </c>
      <c r="N17" s="247" t="s">
        <v>389</v>
      </c>
      <c r="O17" s="622">
        <v>4</v>
      </c>
      <c r="P17" s="247" t="s">
        <v>422</v>
      </c>
      <c r="Q17" s="617">
        <v>70</v>
      </c>
      <c r="R17" s="209">
        <v>0</v>
      </c>
      <c r="S17" s="209">
        <v>0</v>
      </c>
      <c r="T17" s="209">
        <v>0</v>
      </c>
      <c r="U17" s="209">
        <v>0</v>
      </c>
      <c r="V17" s="209">
        <v>711.3</v>
      </c>
      <c r="W17" s="209">
        <v>246.5</v>
      </c>
      <c r="X17" s="209">
        <f aca="true" t="shared" si="4" ref="X17:X80">SUM(R17:W17)</f>
        <v>957.8</v>
      </c>
      <c r="Y17" s="532">
        <v>0</v>
      </c>
      <c r="Z17" s="224">
        <v>0</v>
      </c>
      <c r="AA17" s="219">
        <f aca="true" t="shared" si="5" ref="AA17:AA79">SUM(AD17)</f>
        <v>3442.86</v>
      </c>
      <c r="AB17" s="613">
        <v>3486.26</v>
      </c>
      <c r="AC17" s="625">
        <v>43.4</v>
      </c>
      <c r="AD17" s="605">
        <f aca="true" t="shared" si="6" ref="AD17:AD81">SUM(AB17-AC17)</f>
        <v>3442.86</v>
      </c>
      <c r="AE17" s="342">
        <v>145</v>
      </c>
      <c r="AF17" s="373"/>
      <c r="AG17" s="374"/>
      <c r="AH17" s="374" t="s">
        <v>440</v>
      </c>
      <c r="AI17" s="374"/>
      <c r="AJ17" s="374"/>
      <c r="AK17" s="363">
        <v>957.8</v>
      </c>
      <c r="AL17" s="363">
        <v>0.47</v>
      </c>
      <c r="AM17" s="383">
        <v>246.5</v>
      </c>
      <c r="AN17" s="382">
        <v>0.0299</v>
      </c>
      <c r="AO17" s="158">
        <v>1</v>
      </c>
      <c r="AP17" s="158">
        <v>1</v>
      </c>
      <c r="AQ17" s="171">
        <v>0</v>
      </c>
      <c r="AR17" s="158">
        <v>1</v>
      </c>
      <c r="AS17" s="158">
        <v>1</v>
      </c>
      <c r="AT17" s="158">
        <v>1</v>
      </c>
      <c r="AU17" s="277" t="s">
        <v>518</v>
      </c>
      <c r="AV17" s="256">
        <v>4.36</v>
      </c>
      <c r="AW17" s="256">
        <v>25.95</v>
      </c>
      <c r="AX17" s="163">
        <v>0</v>
      </c>
      <c r="AY17" s="254" t="s">
        <v>516</v>
      </c>
      <c r="AZ17" s="283" t="s">
        <v>526</v>
      </c>
      <c r="BA17" s="261">
        <v>0.0695</v>
      </c>
      <c r="BB17" s="262">
        <v>2036.6</v>
      </c>
      <c r="BC17" s="262">
        <v>25.95</v>
      </c>
      <c r="BD17" s="262">
        <f t="shared" si="2"/>
        <v>167.4937</v>
      </c>
      <c r="BE17" s="262">
        <v>3.2</v>
      </c>
      <c r="BF17" s="262">
        <v>0</v>
      </c>
      <c r="BG17" s="265" t="s">
        <v>179</v>
      </c>
      <c r="BH17" s="265" t="s">
        <v>545</v>
      </c>
      <c r="BI17" s="168">
        <v>1</v>
      </c>
      <c r="BJ17" s="168">
        <v>1</v>
      </c>
      <c r="BK17" s="198">
        <v>1755.25</v>
      </c>
      <c r="BL17" s="289" t="s">
        <v>201</v>
      </c>
      <c r="BM17" s="169">
        <v>2036.6</v>
      </c>
      <c r="BN17" s="198">
        <v>0.18</v>
      </c>
      <c r="BO17" s="198">
        <f aca="true" t="shared" si="7" ref="BO17:BO80">ROUND(BN17/7,7)</f>
        <v>0.0257143</v>
      </c>
      <c r="BP17" s="198">
        <f aca="true" t="shared" si="8" ref="BP17:BP80">ROUND(BM17*BO17,4)</f>
        <v>52.3697</v>
      </c>
      <c r="BQ17" s="198" t="s">
        <v>657</v>
      </c>
      <c r="BR17" s="169" t="s">
        <v>179</v>
      </c>
      <c r="BS17" s="169" t="s">
        <v>376</v>
      </c>
      <c r="BT17" s="301">
        <v>1</v>
      </c>
      <c r="BU17" s="264">
        <v>0</v>
      </c>
      <c r="BV17" s="301"/>
      <c r="BW17" s="389" t="s">
        <v>440</v>
      </c>
      <c r="BX17" s="301">
        <v>1</v>
      </c>
      <c r="BY17" s="264">
        <v>4.44</v>
      </c>
      <c r="BZ17" s="299">
        <v>3442.86</v>
      </c>
      <c r="CA17" s="270">
        <v>0.83</v>
      </c>
      <c r="CB17" s="270">
        <v>0.48</v>
      </c>
      <c r="CC17" s="270">
        <v>0.45</v>
      </c>
      <c r="CD17" s="270">
        <v>0.29</v>
      </c>
      <c r="CE17" s="270">
        <v>0.29</v>
      </c>
      <c r="CF17" s="270">
        <v>0.17</v>
      </c>
      <c r="CG17" s="270">
        <v>2.6</v>
      </c>
      <c r="CH17" s="270">
        <f aca="true" t="shared" si="9" ref="CH17:CH80">SUM(CA17:CG17)</f>
        <v>5.109999999999999</v>
      </c>
      <c r="CI17" s="270" t="s">
        <v>190</v>
      </c>
      <c r="CJ17" s="270">
        <v>0</v>
      </c>
      <c r="CK17" s="270"/>
      <c r="CL17" s="270">
        <f aca="true" t="shared" si="10" ref="CL17:CL80">SUM(CH17+CJ17)</f>
        <v>5.109999999999999</v>
      </c>
      <c r="CM17" s="416">
        <v>3.08</v>
      </c>
      <c r="CN17" s="416" t="s">
        <v>691</v>
      </c>
      <c r="CO17" s="416">
        <v>0.13</v>
      </c>
      <c r="CP17" s="473" t="s">
        <v>321</v>
      </c>
      <c r="CQ17" s="416">
        <v>0.35</v>
      </c>
      <c r="CR17" s="473" t="s">
        <v>214</v>
      </c>
      <c r="CS17" s="416">
        <v>0.1</v>
      </c>
      <c r="CT17" s="473" t="s">
        <v>281</v>
      </c>
      <c r="CU17" s="416">
        <v>0.06</v>
      </c>
      <c r="CV17" s="416">
        <v>0.13</v>
      </c>
      <c r="CW17" s="416">
        <v>0</v>
      </c>
      <c r="CX17" s="416"/>
      <c r="CY17" s="416">
        <f aca="true" t="shared" si="11" ref="CY17:CY80">SUM(CU17:CV17)</f>
        <v>0.19</v>
      </c>
      <c r="CZ17" s="416"/>
      <c r="DA17" s="257">
        <v>0.53</v>
      </c>
      <c r="DB17" s="257">
        <v>0.36</v>
      </c>
      <c r="DC17" s="257">
        <v>0.11</v>
      </c>
      <c r="DD17" s="257">
        <v>0.11</v>
      </c>
      <c r="DE17" s="257">
        <v>0.17</v>
      </c>
      <c r="DF17" s="257">
        <v>0.17</v>
      </c>
      <c r="DG17" s="257">
        <v>0.12</v>
      </c>
      <c r="DH17" s="257">
        <v>0.12</v>
      </c>
      <c r="DI17" s="257">
        <v>0.13</v>
      </c>
      <c r="DJ17" s="257">
        <v>0</v>
      </c>
      <c r="DK17" s="257">
        <f aca="true" t="shared" si="12" ref="DK17:DK80">SUM(DA17:DJ17)</f>
        <v>1.8199999999999998</v>
      </c>
      <c r="DL17" s="257"/>
      <c r="DM17" s="267">
        <f t="shared" si="0"/>
        <v>10.78</v>
      </c>
      <c r="DN17" s="532">
        <v>10.78</v>
      </c>
      <c r="DO17" s="424">
        <v>0</v>
      </c>
      <c r="DP17" s="424"/>
      <c r="DQ17" s="424">
        <v>0</v>
      </c>
      <c r="DR17" s="424"/>
      <c r="DS17" s="424">
        <v>4.6</v>
      </c>
      <c r="DT17" s="424" t="s">
        <v>705</v>
      </c>
      <c r="DU17" s="424">
        <f t="shared" si="3"/>
        <v>3442.86</v>
      </c>
      <c r="DV17" s="424"/>
      <c r="DW17" s="348">
        <f t="shared" si="1"/>
        <v>15.379999999999999</v>
      </c>
      <c r="DX17" s="532">
        <v>15.38</v>
      </c>
      <c r="DY17" s="347">
        <v>0</v>
      </c>
      <c r="DZ17" s="347"/>
      <c r="EA17" s="347">
        <v>0</v>
      </c>
      <c r="EB17" s="347"/>
      <c r="EC17" s="347">
        <v>0</v>
      </c>
      <c r="ED17" s="347">
        <v>0</v>
      </c>
      <c r="EE17" s="347"/>
      <c r="EF17" s="347"/>
      <c r="EG17" s="472">
        <v>0</v>
      </c>
      <c r="EH17" s="574">
        <v>0</v>
      </c>
      <c r="EI17" s="472">
        <v>1</v>
      </c>
      <c r="EJ17" s="472">
        <v>0</v>
      </c>
      <c r="EK17" s="472">
        <f aca="true" t="shared" si="13" ref="EK17:EK80">SUM(EG17:EJ17)</f>
        <v>1</v>
      </c>
      <c r="EL17" s="472">
        <v>36.56</v>
      </c>
      <c r="EM17" s="574" t="s">
        <v>190</v>
      </c>
    </row>
    <row r="18" spans="1:143" ht="12.75">
      <c r="A18" s="467">
        <v>1602</v>
      </c>
      <c r="B18" s="322">
        <v>3</v>
      </c>
      <c r="C18" s="170" t="s">
        <v>9</v>
      </c>
      <c r="D18" s="323">
        <v>112</v>
      </c>
      <c r="E18" s="334">
        <v>39539</v>
      </c>
      <c r="F18" s="337">
        <v>2</v>
      </c>
      <c r="G18" s="334">
        <v>39508</v>
      </c>
      <c r="H18" s="337" t="s">
        <v>56</v>
      </c>
      <c r="I18" s="336">
        <v>40021</v>
      </c>
      <c r="J18" s="337"/>
      <c r="K18" s="336"/>
      <c r="L18" s="331"/>
      <c r="M18" s="331">
        <v>40021</v>
      </c>
      <c r="N18" s="248" t="s">
        <v>390</v>
      </c>
      <c r="O18" s="623">
        <v>4</v>
      </c>
      <c r="P18" s="248" t="s">
        <v>422</v>
      </c>
      <c r="Q18" s="623">
        <v>68</v>
      </c>
      <c r="R18" s="209">
        <v>0</v>
      </c>
      <c r="S18" s="209">
        <v>0</v>
      </c>
      <c r="T18" s="209">
        <v>0</v>
      </c>
      <c r="U18" s="209">
        <v>0</v>
      </c>
      <c r="V18" s="209">
        <v>761.1</v>
      </c>
      <c r="W18" s="209">
        <v>245.5</v>
      </c>
      <c r="X18" s="209">
        <f t="shared" si="4"/>
        <v>1006.6</v>
      </c>
      <c r="Y18" s="532">
        <v>0</v>
      </c>
      <c r="Z18" s="224">
        <v>0</v>
      </c>
      <c r="AA18" s="219">
        <f t="shared" si="5"/>
        <v>3344.1000000000004</v>
      </c>
      <c r="AB18" s="609">
        <v>3454.8</v>
      </c>
      <c r="AC18" s="613">
        <v>110.7</v>
      </c>
      <c r="AD18" s="605">
        <f t="shared" si="6"/>
        <v>3344.1000000000004</v>
      </c>
      <c r="AE18" s="344">
        <v>170</v>
      </c>
      <c r="AF18" s="373"/>
      <c r="AG18" s="374" t="s">
        <v>440</v>
      </c>
      <c r="AH18" s="374"/>
      <c r="AI18" s="374"/>
      <c r="AJ18" s="374"/>
      <c r="AK18" s="583">
        <v>1006.6</v>
      </c>
      <c r="AL18" s="363">
        <v>0.47</v>
      </c>
      <c r="AM18" s="383">
        <v>245</v>
      </c>
      <c r="AN18" s="382">
        <v>0.0299</v>
      </c>
      <c r="AO18" s="158">
        <v>1</v>
      </c>
      <c r="AP18" s="158">
        <v>1</v>
      </c>
      <c r="AQ18" s="171">
        <v>0</v>
      </c>
      <c r="AR18" s="158">
        <v>1</v>
      </c>
      <c r="AS18" s="158">
        <v>1</v>
      </c>
      <c r="AT18" s="158">
        <v>1</v>
      </c>
      <c r="AU18" s="277" t="s">
        <v>518</v>
      </c>
      <c r="AV18" s="256">
        <v>4.36</v>
      </c>
      <c r="AW18" s="256">
        <v>25.95</v>
      </c>
      <c r="AX18" s="163">
        <v>0</v>
      </c>
      <c r="AY18" s="254" t="s">
        <v>516</v>
      </c>
      <c r="AZ18" s="283" t="s">
        <v>526</v>
      </c>
      <c r="BA18" s="261">
        <v>0.0695</v>
      </c>
      <c r="BB18" s="262">
        <v>2036.6</v>
      </c>
      <c r="BC18" s="262">
        <v>25.95</v>
      </c>
      <c r="BD18" s="262">
        <f t="shared" si="2"/>
        <v>167.4937</v>
      </c>
      <c r="BE18" s="262">
        <v>3.2</v>
      </c>
      <c r="BF18" s="262">
        <v>0</v>
      </c>
      <c r="BG18" s="265" t="s">
        <v>179</v>
      </c>
      <c r="BH18" s="265" t="s">
        <v>545</v>
      </c>
      <c r="BI18" s="168">
        <v>1</v>
      </c>
      <c r="BJ18" s="168">
        <v>1</v>
      </c>
      <c r="BK18" s="198">
        <v>1755.25</v>
      </c>
      <c r="BL18" s="289" t="s">
        <v>201</v>
      </c>
      <c r="BM18" s="169">
        <v>2036.6</v>
      </c>
      <c r="BN18" s="198">
        <v>0.18</v>
      </c>
      <c r="BO18" s="198">
        <f t="shared" si="7"/>
        <v>0.0257143</v>
      </c>
      <c r="BP18" s="198">
        <f t="shared" si="8"/>
        <v>52.3697</v>
      </c>
      <c r="BQ18" s="198" t="s">
        <v>657</v>
      </c>
      <c r="BR18" s="169" t="s">
        <v>179</v>
      </c>
      <c r="BS18" s="169" t="s">
        <v>376</v>
      </c>
      <c r="BT18" s="301">
        <v>1</v>
      </c>
      <c r="BU18" s="264">
        <v>0</v>
      </c>
      <c r="BV18" s="301"/>
      <c r="BW18" s="389" t="s">
        <v>440</v>
      </c>
      <c r="BX18" s="301">
        <v>1</v>
      </c>
      <c r="BY18" s="264">
        <v>4.44</v>
      </c>
      <c r="BZ18" s="299">
        <v>3344.1</v>
      </c>
      <c r="CA18" s="270">
        <v>0.83</v>
      </c>
      <c r="CB18" s="270">
        <v>0.48</v>
      </c>
      <c r="CC18" s="270">
        <v>0.45</v>
      </c>
      <c r="CD18" s="270">
        <v>0.29</v>
      </c>
      <c r="CE18" s="270">
        <v>0.29</v>
      </c>
      <c r="CF18" s="270">
        <v>0.17</v>
      </c>
      <c r="CG18" s="270">
        <v>2.6</v>
      </c>
      <c r="CH18" s="270">
        <f t="shared" si="9"/>
        <v>5.109999999999999</v>
      </c>
      <c r="CI18" s="270" t="s">
        <v>190</v>
      </c>
      <c r="CJ18" s="270">
        <v>0</v>
      </c>
      <c r="CK18" s="270"/>
      <c r="CL18" s="270">
        <f t="shared" si="10"/>
        <v>5.109999999999999</v>
      </c>
      <c r="CM18" s="416">
        <v>3.08</v>
      </c>
      <c r="CN18" s="416" t="s">
        <v>691</v>
      </c>
      <c r="CO18" s="416">
        <v>0.13</v>
      </c>
      <c r="CP18" s="473" t="s">
        <v>321</v>
      </c>
      <c r="CQ18" s="416">
        <v>0.35</v>
      </c>
      <c r="CR18" s="473" t="s">
        <v>214</v>
      </c>
      <c r="CS18" s="416">
        <v>0.1</v>
      </c>
      <c r="CT18" s="473" t="s">
        <v>281</v>
      </c>
      <c r="CU18" s="416">
        <v>0.06</v>
      </c>
      <c r="CV18" s="416">
        <v>0.13</v>
      </c>
      <c r="CW18" s="416">
        <v>0</v>
      </c>
      <c r="CX18" s="416"/>
      <c r="CY18" s="416">
        <f t="shared" si="11"/>
        <v>0.19</v>
      </c>
      <c r="CZ18" s="416"/>
      <c r="DA18" s="257">
        <v>0.53</v>
      </c>
      <c r="DB18" s="257">
        <v>0.36</v>
      </c>
      <c r="DC18" s="257">
        <v>0.11</v>
      </c>
      <c r="DD18" s="257">
        <v>0.11</v>
      </c>
      <c r="DE18" s="257">
        <v>0.17</v>
      </c>
      <c r="DF18" s="257">
        <v>0.17</v>
      </c>
      <c r="DG18" s="257">
        <v>0.12</v>
      </c>
      <c r="DH18" s="257">
        <v>0.12</v>
      </c>
      <c r="DI18" s="257">
        <v>0.13</v>
      </c>
      <c r="DJ18" s="257">
        <v>0</v>
      </c>
      <c r="DK18" s="257">
        <f t="shared" si="12"/>
        <v>1.8199999999999998</v>
      </c>
      <c r="DL18" s="257"/>
      <c r="DM18" s="267">
        <f t="shared" si="0"/>
        <v>10.78</v>
      </c>
      <c r="DN18" s="532">
        <v>10.78</v>
      </c>
      <c r="DO18" s="424">
        <v>0</v>
      </c>
      <c r="DP18" s="424"/>
      <c r="DQ18" s="424">
        <v>0</v>
      </c>
      <c r="DR18" s="424"/>
      <c r="DS18" s="424">
        <v>4.6</v>
      </c>
      <c r="DT18" s="424" t="s">
        <v>705</v>
      </c>
      <c r="DU18" s="424">
        <f t="shared" si="3"/>
        <v>3344.1000000000004</v>
      </c>
      <c r="DV18" s="424"/>
      <c r="DW18" s="348">
        <f t="shared" si="1"/>
        <v>15.379999999999999</v>
      </c>
      <c r="DX18" s="532">
        <v>15.38</v>
      </c>
      <c r="DY18" s="347">
        <v>1.5</v>
      </c>
      <c r="DZ18" s="347"/>
      <c r="EA18" s="347">
        <v>0</v>
      </c>
      <c r="EB18" s="347"/>
      <c r="EC18" s="347">
        <v>30</v>
      </c>
      <c r="ED18" s="347">
        <v>0</v>
      </c>
      <c r="EE18" s="347" t="s">
        <v>683</v>
      </c>
      <c r="EF18" s="347" t="s">
        <v>715</v>
      </c>
      <c r="EG18" s="472">
        <v>0</v>
      </c>
      <c r="EH18" s="574">
        <v>0</v>
      </c>
      <c r="EI18" s="472">
        <v>1</v>
      </c>
      <c r="EJ18" s="472">
        <v>0</v>
      </c>
      <c r="EK18" s="472">
        <f t="shared" si="13"/>
        <v>1</v>
      </c>
      <c r="EL18" s="472">
        <v>36.56</v>
      </c>
      <c r="EM18" s="574" t="s">
        <v>190</v>
      </c>
    </row>
    <row r="19" spans="1:143" ht="12.75">
      <c r="A19" s="467">
        <v>1603</v>
      </c>
      <c r="B19" s="322">
        <v>4</v>
      </c>
      <c r="C19" s="170" t="s">
        <v>9</v>
      </c>
      <c r="D19" s="323">
        <v>118</v>
      </c>
      <c r="E19" s="334">
        <v>39539</v>
      </c>
      <c r="F19" s="337">
        <v>3</v>
      </c>
      <c r="G19" s="334">
        <v>39508</v>
      </c>
      <c r="H19" s="337" t="s">
        <v>57</v>
      </c>
      <c r="I19" s="336">
        <v>40014</v>
      </c>
      <c r="J19" s="337"/>
      <c r="K19" s="336"/>
      <c r="L19" s="334"/>
      <c r="M19" s="334">
        <v>40014</v>
      </c>
      <c r="N19" s="247" t="s">
        <v>391</v>
      </c>
      <c r="O19" s="617">
        <v>2</v>
      </c>
      <c r="P19" s="247" t="s">
        <v>424</v>
      </c>
      <c r="Q19" s="617">
        <v>90</v>
      </c>
      <c r="R19" s="209">
        <v>926.4</v>
      </c>
      <c r="S19" s="209">
        <v>0</v>
      </c>
      <c r="T19" s="209">
        <v>22.6</v>
      </c>
      <c r="U19" s="209">
        <v>0</v>
      </c>
      <c r="V19" s="209">
        <v>736.4</v>
      </c>
      <c r="W19" s="209">
        <v>286.9</v>
      </c>
      <c r="X19" s="209">
        <f t="shared" si="4"/>
        <v>1972.3000000000002</v>
      </c>
      <c r="Y19" s="626">
        <f>SUM(AD19)</f>
        <v>4097.5</v>
      </c>
      <c r="Z19" s="224">
        <v>2</v>
      </c>
      <c r="AA19" s="219">
        <f t="shared" si="5"/>
        <v>4097.5</v>
      </c>
      <c r="AB19" s="613">
        <v>4097.5</v>
      </c>
      <c r="AC19" s="613"/>
      <c r="AD19" s="605">
        <f t="shared" si="6"/>
        <v>4097.5</v>
      </c>
      <c r="AE19" s="342">
        <v>165</v>
      </c>
      <c r="AF19" s="373"/>
      <c r="AG19" s="374"/>
      <c r="AH19" s="374" t="s">
        <v>440</v>
      </c>
      <c r="AI19" s="374"/>
      <c r="AJ19" s="374"/>
      <c r="AK19" s="583">
        <v>1235.9</v>
      </c>
      <c r="AL19" s="363">
        <v>1.48</v>
      </c>
      <c r="AM19" s="383">
        <v>1161.1</v>
      </c>
      <c r="AN19" s="383">
        <v>0.0296</v>
      </c>
      <c r="AO19" s="158">
        <v>1</v>
      </c>
      <c r="AP19" s="158">
        <v>1</v>
      </c>
      <c r="AQ19" s="171">
        <v>0</v>
      </c>
      <c r="AR19" s="158">
        <v>1</v>
      </c>
      <c r="AS19" s="158">
        <v>1</v>
      </c>
      <c r="AT19" s="158">
        <v>1</v>
      </c>
      <c r="AU19" s="277" t="s">
        <v>518</v>
      </c>
      <c r="AV19" s="256">
        <v>4.36</v>
      </c>
      <c r="AW19" s="256">
        <v>25.95</v>
      </c>
      <c r="AX19" s="163">
        <v>0</v>
      </c>
      <c r="AY19" s="254" t="s">
        <v>516</v>
      </c>
      <c r="AZ19" s="283" t="s">
        <v>526</v>
      </c>
      <c r="BA19" s="261">
        <v>0.0695</v>
      </c>
      <c r="BB19" s="262">
        <v>2036.6</v>
      </c>
      <c r="BC19" s="262">
        <v>25.95</v>
      </c>
      <c r="BD19" s="262">
        <f t="shared" si="2"/>
        <v>167.4937</v>
      </c>
      <c r="BE19" s="262">
        <v>3.2</v>
      </c>
      <c r="BF19" s="262">
        <v>0</v>
      </c>
      <c r="BG19" s="265" t="s">
        <v>179</v>
      </c>
      <c r="BH19" s="265" t="s">
        <v>545</v>
      </c>
      <c r="BI19" s="168">
        <v>1</v>
      </c>
      <c r="BJ19" s="168">
        <v>1</v>
      </c>
      <c r="BK19" s="198">
        <v>1755.25</v>
      </c>
      <c r="BL19" s="289" t="s">
        <v>201</v>
      </c>
      <c r="BM19" s="169">
        <v>2036.6</v>
      </c>
      <c r="BN19" s="198">
        <v>0.18</v>
      </c>
      <c r="BO19" s="198">
        <f t="shared" si="7"/>
        <v>0.0257143</v>
      </c>
      <c r="BP19" s="198">
        <f t="shared" si="8"/>
        <v>52.3697</v>
      </c>
      <c r="BQ19" s="198" t="s">
        <v>657</v>
      </c>
      <c r="BR19" s="169" t="s">
        <v>179</v>
      </c>
      <c r="BS19" s="169" t="s">
        <v>376</v>
      </c>
      <c r="BT19" s="301">
        <v>2</v>
      </c>
      <c r="BU19" s="264">
        <v>0</v>
      </c>
      <c r="BV19" s="301"/>
      <c r="BW19" s="389" t="s">
        <v>440</v>
      </c>
      <c r="BX19" s="301">
        <v>1</v>
      </c>
      <c r="BY19" s="264">
        <v>4.44</v>
      </c>
      <c r="BZ19" s="299">
        <v>4097.5</v>
      </c>
      <c r="CA19" s="270">
        <v>0.83</v>
      </c>
      <c r="CB19" s="270">
        <v>0.48</v>
      </c>
      <c r="CC19" s="270">
        <v>0.45</v>
      </c>
      <c r="CD19" s="270">
        <v>0.29</v>
      </c>
      <c r="CE19" s="270">
        <v>0.29</v>
      </c>
      <c r="CF19" s="270">
        <v>0.17</v>
      </c>
      <c r="CG19" s="270">
        <v>2.6</v>
      </c>
      <c r="CH19" s="270">
        <f t="shared" si="9"/>
        <v>5.109999999999999</v>
      </c>
      <c r="CI19" s="270" t="s">
        <v>190</v>
      </c>
      <c r="CJ19" s="461">
        <v>2</v>
      </c>
      <c r="CK19" s="270" t="s">
        <v>190</v>
      </c>
      <c r="CL19" s="270">
        <f t="shared" si="10"/>
        <v>7.109999999999999</v>
      </c>
      <c r="CM19" s="416">
        <v>3.08</v>
      </c>
      <c r="CN19" s="416" t="s">
        <v>691</v>
      </c>
      <c r="CO19" s="416">
        <v>0.13</v>
      </c>
      <c r="CP19" s="473" t="s">
        <v>321</v>
      </c>
      <c r="CQ19" s="416">
        <v>0.35</v>
      </c>
      <c r="CR19" s="473" t="s">
        <v>214</v>
      </c>
      <c r="CS19" s="416">
        <v>0.1</v>
      </c>
      <c r="CT19" s="473" t="s">
        <v>281</v>
      </c>
      <c r="CU19" s="416">
        <v>0.06</v>
      </c>
      <c r="CV19" s="416">
        <v>0.13</v>
      </c>
      <c r="CW19" s="416">
        <v>0</v>
      </c>
      <c r="CX19" s="416"/>
      <c r="CY19" s="416">
        <f t="shared" si="11"/>
        <v>0.19</v>
      </c>
      <c r="CZ19" s="416"/>
      <c r="DA19" s="257">
        <v>0.53</v>
      </c>
      <c r="DB19" s="257">
        <v>0.36</v>
      </c>
      <c r="DC19" s="257">
        <v>0.11</v>
      </c>
      <c r="DD19" s="257">
        <v>0.11</v>
      </c>
      <c r="DE19" s="257">
        <v>0.17</v>
      </c>
      <c r="DF19" s="257">
        <v>0.17</v>
      </c>
      <c r="DG19" s="257">
        <v>0.12</v>
      </c>
      <c r="DH19" s="257">
        <v>0.12</v>
      </c>
      <c r="DI19" s="257">
        <v>0.13</v>
      </c>
      <c r="DJ19" s="257">
        <v>0</v>
      </c>
      <c r="DK19" s="257">
        <f t="shared" si="12"/>
        <v>1.8199999999999998</v>
      </c>
      <c r="DL19" s="257"/>
      <c r="DM19" s="267">
        <f t="shared" si="0"/>
        <v>12.78</v>
      </c>
      <c r="DN19" s="532">
        <v>12.78</v>
      </c>
      <c r="DO19" s="424">
        <v>0</v>
      </c>
      <c r="DP19" s="424"/>
      <c r="DQ19" s="424">
        <v>3.43</v>
      </c>
      <c r="DR19" s="424" t="s">
        <v>236</v>
      </c>
      <c r="DS19" s="424">
        <v>4.6</v>
      </c>
      <c r="DT19" s="424" t="s">
        <v>705</v>
      </c>
      <c r="DU19" s="424">
        <f t="shared" si="3"/>
        <v>4097.5</v>
      </c>
      <c r="DV19" s="424"/>
      <c r="DW19" s="348">
        <f t="shared" si="1"/>
        <v>20.810000000000002</v>
      </c>
      <c r="DX19" s="532">
        <v>20.81</v>
      </c>
      <c r="DY19" s="347">
        <v>3</v>
      </c>
      <c r="DZ19" s="347"/>
      <c r="EA19" s="347">
        <v>0</v>
      </c>
      <c r="EB19" s="347"/>
      <c r="EC19" s="347">
        <v>0</v>
      </c>
      <c r="ED19" s="347">
        <v>0</v>
      </c>
      <c r="EE19" s="347"/>
      <c r="EF19" s="347"/>
      <c r="EG19" s="472">
        <v>0</v>
      </c>
      <c r="EH19" s="574">
        <v>0</v>
      </c>
      <c r="EI19" s="472">
        <v>2</v>
      </c>
      <c r="EJ19" s="472">
        <v>0</v>
      </c>
      <c r="EK19" s="472">
        <f t="shared" si="13"/>
        <v>2</v>
      </c>
      <c r="EL19" s="472">
        <v>36.56</v>
      </c>
      <c r="EM19" s="574" t="s">
        <v>190</v>
      </c>
    </row>
    <row r="20" spans="1:143" ht="12.75">
      <c r="A20" s="467">
        <v>1604</v>
      </c>
      <c r="B20" s="322">
        <v>5</v>
      </c>
      <c r="C20" s="170" t="s">
        <v>9</v>
      </c>
      <c r="D20" s="323">
        <v>120</v>
      </c>
      <c r="E20" s="334">
        <v>39814</v>
      </c>
      <c r="F20" s="337">
        <v>13</v>
      </c>
      <c r="G20" s="336">
        <v>39814</v>
      </c>
      <c r="H20" s="337"/>
      <c r="I20" s="336"/>
      <c r="J20" s="337"/>
      <c r="K20" s="336"/>
      <c r="L20" s="334"/>
      <c r="M20" s="334">
        <v>39766</v>
      </c>
      <c r="N20" s="247" t="s">
        <v>392</v>
      </c>
      <c r="O20" s="617">
        <v>2</v>
      </c>
      <c r="P20" s="247" t="s">
        <v>424</v>
      </c>
      <c r="Q20" s="617">
        <v>144</v>
      </c>
      <c r="R20" s="209">
        <v>1253.8</v>
      </c>
      <c r="S20" s="209">
        <v>0</v>
      </c>
      <c r="T20" s="209">
        <v>23.1</v>
      </c>
      <c r="U20" s="209">
        <v>52.2</v>
      </c>
      <c r="V20" s="249">
        <v>1006.5</v>
      </c>
      <c r="W20" s="209">
        <v>198</v>
      </c>
      <c r="X20" s="209">
        <f t="shared" si="4"/>
        <v>2533.6</v>
      </c>
      <c r="Y20" s="626">
        <f aca="true" t="shared" si="14" ref="Y20:Y31">SUM(AD20)</f>
        <v>7337.9</v>
      </c>
      <c r="Z20" s="224">
        <v>2</v>
      </c>
      <c r="AA20" s="219">
        <f t="shared" si="5"/>
        <v>7337.9</v>
      </c>
      <c r="AB20" s="613">
        <v>7399.9</v>
      </c>
      <c r="AC20" s="613">
        <v>62</v>
      </c>
      <c r="AD20" s="605">
        <f t="shared" si="6"/>
        <v>7337.9</v>
      </c>
      <c r="AE20" s="342">
        <v>341</v>
      </c>
      <c r="AF20" s="373"/>
      <c r="AG20" s="374"/>
      <c r="AH20" s="374" t="s">
        <v>440</v>
      </c>
      <c r="AI20" s="374"/>
      <c r="AJ20" s="374"/>
      <c r="AK20" s="583">
        <v>2533.6</v>
      </c>
      <c r="AL20" s="363">
        <v>1.48</v>
      </c>
      <c r="AM20" s="383">
        <v>1451.8</v>
      </c>
      <c r="AN20" s="383">
        <v>0.0296</v>
      </c>
      <c r="AO20" s="158">
        <v>1</v>
      </c>
      <c r="AP20" s="158">
        <v>1</v>
      </c>
      <c r="AQ20" s="171">
        <v>0</v>
      </c>
      <c r="AR20" s="158">
        <v>1</v>
      </c>
      <c r="AS20" s="158">
        <v>1</v>
      </c>
      <c r="AT20" s="158">
        <v>1</v>
      </c>
      <c r="AU20" s="277" t="s">
        <v>518</v>
      </c>
      <c r="AV20" s="256">
        <v>4.36</v>
      </c>
      <c r="AW20" s="256">
        <v>25.95</v>
      </c>
      <c r="AX20" s="163">
        <v>0</v>
      </c>
      <c r="AY20" s="254" t="s">
        <v>516</v>
      </c>
      <c r="AZ20" s="283" t="s">
        <v>526</v>
      </c>
      <c r="BA20" s="261">
        <v>0.0695</v>
      </c>
      <c r="BB20" s="262">
        <v>2036.6</v>
      </c>
      <c r="BC20" s="262">
        <v>25.95</v>
      </c>
      <c r="BD20" s="262">
        <f t="shared" si="2"/>
        <v>167.4937</v>
      </c>
      <c r="BE20" s="262">
        <v>3.2</v>
      </c>
      <c r="BF20" s="262">
        <v>0</v>
      </c>
      <c r="BG20" s="265" t="s">
        <v>179</v>
      </c>
      <c r="BH20" s="265" t="s">
        <v>545</v>
      </c>
      <c r="BI20" s="168">
        <v>1</v>
      </c>
      <c r="BJ20" s="168">
        <v>2</v>
      </c>
      <c r="BK20" s="198">
        <v>1755.25</v>
      </c>
      <c r="BL20" s="289" t="s">
        <v>201</v>
      </c>
      <c r="BM20" s="169">
        <v>2036.6</v>
      </c>
      <c r="BN20" s="198">
        <v>0.18</v>
      </c>
      <c r="BO20" s="198">
        <f t="shared" si="7"/>
        <v>0.0257143</v>
      </c>
      <c r="BP20" s="198">
        <f t="shared" si="8"/>
        <v>52.3697</v>
      </c>
      <c r="BQ20" s="198" t="s">
        <v>657</v>
      </c>
      <c r="BR20" s="169" t="s">
        <v>179</v>
      </c>
      <c r="BS20" s="169" t="s">
        <v>376</v>
      </c>
      <c r="BT20" s="301">
        <v>4</v>
      </c>
      <c r="BU20" s="264">
        <v>0</v>
      </c>
      <c r="BV20" s="301"/>
      <c r="BW20" s="389" t="s">
        <v>440</v>
      </c>
      <c r="BX20" s="301">
        <v>1</v>
      </c>
      <c r="BY20" s="264">
        <v>4.44</v>
      </c>
      <c r="BZ20" s="299">
        <v>7398.7</v>
      </c>
      <c r="CA20" s="270">
        <v>0.83</v>
      </c>
      <c r="CB20" s="270">
        <v>0.48</v>
      </c>
      <c r="CC20" s="270">
        <v>0.45</v>
      </c>
      <c r="CD20" s="270">
        <v>0.29</v>
      </c>
      <c r="CE20" s="270">
        <v>0.29</v>
      </c>
      <c r="CF20" s="270">
        <v>0.17</v>
      </c>
      <c r="CG20" s="270">
        <v>2.6</v>
      </c>
      <c r="CH20" s="270">
        <f t="shared" si="9"/>
        <v>5.109999999999999</v>
      </c>
      <c r="CI20" s="270" t="s">
        <v>190</v>
      </c>
      <c r="CJ20" s="270">
        <v>0</v>
      </c>
      <c r="CK20" s="270"/>
      <c r="CL20" s="270">
        <f t="shared" si="10"/>
        <v>5.109999999999999</v>
      </c>
      <c r="CM20" s="416">
        <v>3.08</v>
      </c>
      <c r="CN20" s="416" t="s">
        <v>691</v>
      </c>
      <c r="CO20" s="416">
        <v>0.13</v>
      </c>
      <c r="CP20" s="473" t="s">
        <v>321</v>
      </c>
      <c r="CQ20" s="416">
        <v>0.35</v>
      </c>
      <c r="CR20" s="473" t="s">
        <v>214</v>
      </c>
      <c r="CS20" s="416">
        <v>0.1</v>
      </c>
      <c r="CT20" s="473" t="s">
        <v>281</v>
      </c>
      <c r="CU20" s="416">
        <v>0.06</v>
      </c>
      <c r="CV20" s="416">
        <v>0.13</v>
      </c>
      <c r="CW20" s="477">
        <v>1</v>
      </c>
      <c r="CX20" s="416" t="s">
        <v>680</v>
      </c>
      <c r="CY20" s="416">
        <f>SUM(CU20:CW20)</f>
        <v>1.19</v>
      </c>
      <c r="CZ20" s="416" t="s">
        <v>692</v>
      </c>
      <c r="DA20" s="257">
        <v>0.53</v>
      </c>
      <c r="DB20" s="257">
        <v>0.36</v>
      </c>
      <c r="DC20" s="257">
        <v>0.11</v>
      </c>
      <c r="DD20" s="257">
        <v>0.11</v>
      </c>
      <c r="DE20" s="257">
        <v>0.17</v>
      </c>
      <c r="DF20" s="257">
        <v>0.17</v>
      </c>
      <c r="DG20" s="257">
        <v>0.12</v>
      </c>
      <c r="DH20" s="257">
        <v>0.12</v>
      </c>
      <c r="DI20" s="257">
        <v>0.13</v>
      </c>
      <c r="DJ20" s="478">
        <v>1.5</v>
      </c>
      <c r="DK20" s="257">
        <f t="shared" si="12"/>
        <v>3.32</v>
      </c>
      <c r="DL20" s="257"/>
      <c r="DM20" s="267">
        <f t="shared" si="0"/>
        <v>13.28</v>
      </c>
      <c r="DN20" s="532">
        <v>13.28</v>
      </c>
      <c r="DO20" s="424">
        <v>0</v>
      </c>
      <c r="DP20" s="424"/>
      <c r="DQ20" s="424">
        <v>3.43</v>
      </c>
      <c r="DR20" s="424" t="s">
        <v>236</v>
      </c>
      <c r="DS20" s="424">
        <v>4.6</v>
      </c>
      <c r="DT20" s="424" t="s">
        <v>705</v>
      </c>
      <c r="DU20" s="424">
        <f t="shared" si="3"/>
        <v>7337.9</v>
      </c>
      <c r="DV20" s="424"/>
      <c r="DW20" s="348">
        <f t="shared" si="1"/>
        <v>21.310000000000002</v>
      </c>
      <c r="DX20" s="532">
        <v>21.31</v>
      </c>
      <c r="DY20" s="347">
        <v>0</v>
      </c>
      <c r="DZ20" s="347"/>
      <c r="EA20" s="347">
        <v>0</v>
      </c>
      <c r="EB20" s="347"/>
      <c r="EC20" s="347">
        <v>0</v>
      </c>
      <c r="ED20" s="347">
        <v>0</v>
      </c>
      <c r="EE20" s="347"/>
      <c r="EF20" s="347"/>
      <c r="EG20" s="472">
        <v>0</v>
      </c>
      <c r="EH20" s="574">
        <v>0</v>
      </c>
      <c r="EI20" s="472">
        <v>4</v>
      </c>
      <c r="EJ20" s="472">
        <v>0</v>
      </c>
      <c r="EK20" s="472">
        <f t="shared" si="13"/>
        <v>4</v>
      </c>
      <c r="EL20" s="472">
        <v>36.56</v>
      </c>
      <c r="EM20" s="574" t="s">
        <v>190</v>
      </c>
    </row>
    <row r="21" spans="1:143" ht="12.75">
      <c r="A21" s="467">
        <v>1605</v>
      </c>
      <c r="B21" s="322">
        <v>6</v>
      </c>
      <c r="C21" s="170" t="s">
        <v>9</v>
      </c>
      <c r="D21" s="323">
        <v>122</v>
      </c>
      <c r="E21" s="334">
        <v>39845</v>
      </c>
      <c r="F21" s="337">
        <v>15</v>
      </c>
      <c r="G21" s="336">
        <v>39845</v>
      </c>
      <c r="H21" s="337"/>
      <c r="I21" s="336"/>
      <c r="J21" s="337"/>
      <c r="K21" s="336"/>
      <c r="L21" s="334"/>
      <c r="M21" s="334">
        <v>39845</v>
      </c>
      <c r="N21" s="247" t="s">
        <v>393</v>
      </c>
      <c r="O21" s="617">
        <v>2</v>
      </c>
      <c r="P21" s="247" t="s">
        <v>424</v>
      </c>
      <c r="Q21" s="617">
        <v>126</v>
      </c>
      <c r="R21" s="209">
        <v>1015.3</v>
      </c>
      <c r="S21" s="209">
        <v>0</v>
      </c>
      <c r="T21" s="209">
        <v>0</v>
      </c>
      <c r="U21" s="209">
        <v>0</v>
      </c>
      <c r="V21" s="249">
        <v>890.3</v>
      </c>
      <c r="W21" s="209">
        <v>240.2</v>
      </c>
      <c r="X21" s="209">
        <f t="shared" si="4"/>
        <v>2145.7999999999997</v>
      </c>
      <c r="Y21" s="626">
        <f t="shared" si="14"/>
        <v>6393</v>
      </c>
      <c r="Z21" s="224">
        <v>2</v>
      </c>
      <c r="AA21" s="219">
        <f t="shared" si="5"/>
        <v>6393</v>
      </c>
      <c r="AB21" s="613">
        <v>6393</v>
      </c>
      <c r="AC21" s="613"/>
      <c r="AD21" s="605">
        <f t="shared" si="6"/>
        <v>6393</v>
      </c>
      <c r="AE21" s="342">
        <v>283</v>
      </c>
      <c r="AF21" s="373"/>
      <c r="AG21" s="374"/>
      <c r="AH21" s="374" t="s">
        <v>440</v>
      </c>
      <c r="AI21" s="374"/>
      <c r="AJ21" s="374"/>
      <c r="AK21" s="583">
        <v>2145.8</v>
      </c>
      <c r="AL21" s="363">
        <v>1.48</v>
      </c>
      <c r="AM21" s="383">
        <v>1206.9</v>
      </c>
      <c r="AN21" s="383">
        <v>0.0296</v>
      </c>
      <c r="AO21" s="158">
        <v>1</v>
      </c>
      <c r="AP21" s="158">
        <v>1</v>
      </c>
      <c r="AQ21" s="171">
        <v>0</v>
      </c>
      <c r="AR21" s="158">
        <v>1</v>
      </c>
      <c r="AS21" s="158">
        <v>1</v>
      </c>
      <c r="AT21" s="158">
        <v>1</v>
      </c>
      <c r="AU21" s="277" t="s">
        <v>518</v>
      </c>
      <c r="AV21" s="256">
        <v>4.36</v>
      </c>
      <c r="AW21" s="256">
        <v>25.95</v>
      </c>
      <c r="AX21" s="163">
        <v>0</v>
      </c>
      <c r="AY21" s="254" t="s">
        <v>516</v>
      </c>
      <c r="AZ21" s="283" t="s">
        <v>526</v>
      </c>
      <c r="BA21" s="261">
        <v>0.0695</v>
      </c>
      <c r="BB21" s="262">
        <v>2036.6</v>
      </c>
      <c r="BC21" s="262">
        <v>25.95</v>
      </c>
      <c r="BD21" s="262">
        <f t="shared" si="2"/>
        <v>167.4937</v>
      </c>
      <c r="BE21" s="262">
        <v>3.2</v>
      </c>
      <c r="BF21" s="262">
        <v>0</v>
      </c>
      <c r="BG21" s="265" t="s">
        <v>179</v>
      </c>
      <c r="BH21" s="265" t="s">
        <v>545</v>
      </c>
      <c r="BI21" s="168">
        <v>0</v>
      </c>
      <c r="BJ21" s="168">
        <v>0</v>
      </c>
      <c r="BK21" s="168">
        <v>0</v>
      </c>
      <c r="BL21" s="586"/>
      <c r="BM21" s="169">
        <v>2036.6</v>
      </c>
      <c r="BN21" s="198">
        <v>0.18</v>
      </c>
      <c r="BO21" s="198">
        <f t="shared" si="7"/>
        <v>0.0257143</v>
      </c>
      <c r="BP21" s="198">
        <f t="shared" si="8"/>
        <v>52.3697</v>
      </c>
      <c r="BQ21" s="353" t="s">
        <v>538</v>
      </c>
      <c r="BR21" s="169" t="s">
        <v>179</v>
      </c>
      <c r="BS21" s="169" t="s">
        <v>376</v>
      </c>
      <c r="BT21" s="301">
        <v>4</v>
      </c>
      <c r="BU21" s="264">
        <v>0</v>
      </c>
      <c r="BV21" s="301"/>
      <c r="BW21" s="389" t="s">
        <v>440</v>
      </c>
      <c r="BX21" s="301">
        <v>1</v>
      </c>
      <c r="BY21" s="264">
        <v>4.44</v>
      </c>
      <c r="BZ21" s="299">
        <v>6393</v>
      </c>
      <c r="CA21" s="270">
        <v>0.83</v>
      </c>
      <c r="CB21" s="270">
        <v>0.48</v>
      </c>
      <c r="CC21" s="270">
        <v>0.45</v>
      </c>
      <c r="CD21" s="270">
        <v>0.29</v>
      </c>
      <c r="CE21" s="270">
        <v>0.29</v>
      </c>
      <c r="CF21" s="270">
        <v>0.17</v>
      </c>
      <c r="CG21" s="270">
        <v>2.6</v>
      </c>
      <c r="CH21" s="270">
        <f t="shared" si="9"/>
        <v>5.109999999999999</v>
      </c>
      <c r="CI21" s="270" t="s">
        <v>190</v>
      </c>
      <c r="CJ21" s="270">
        <v>0</v>
      </c>
      <c r="CK21" s="270"/>
      <c r="CL21" s="270">
        <f t="shared" si="10"/>
        <v>5.109999999999999</v>
      </c>
      <c r="CM21" s="416">
        <v>3.08</v>
      </c>
      <c r="CN21" s="416" t="s">
        <v>691</v>
      </c>
      <c r="CO21" s="416">
        <v>0.13</v>
      </c>
      <c r="CP21" s="473" t="s">
        <v>321</v>
      </c>
      <c r="CQ21" s="416">
        <v>0.35</v>
      </c>
      <c r="CR21" s="473" t="s">
        <v>214</v>
      </c>
      <c r="CS21" s="416">
        <v>0.1</v>
      </c>
      <c r="CT21" s="473" t="s">
        <v>281</v>
      </c>
      <c r="CU21" s="416">
        <v>0.06</v>
      </c>
      <c r="CV21" s="416">
        <v>0.13</v>
      </c>
      <c r="CW21" s="416">
        <v>0</v>
      </c>
      <c r="CX21" s="416"/>
      <c r="CY21" s="416">
        <f t="shared" si="11"/>
        <v>0.19</v>
      </c>
      <c r="CZ21" s="416"/>
      <c r="DA21" s="257">
        <v>0.53</v>
      </c>
      <c r="DB21" s="257">
        <v>0.36</v>
      </c>
      <c r="DC21" s="257">
        <v>0.11</v>
      </c>
      <c r="DD21" s="257">
        <v>0.11</v>
      </c>
      <c r="DE21" s="257">
        <v>0.17</v>
      </c>
      <c r="DF21" s="257">
        <v>0.17</v>
      </c>
      <c r="DG21" s="257">
        <v>0.12</v>
      </c>
      <c r="DH21" s="257">
        <v>0.12</v>
      </c>
      <c r="DI21" s="257">
        <v>0.13</v>
      </c>
      <c r="DJ21" s="257">
        <v>0</v>
      </c>
      <c r="DK21" s="257">
        <f t="shared" si="12"/>
        <v>1.8199999999999998</v>
      </c>
      <c r="DL21" s="257"/>
      <c r="DM21" s="267">
        <f t="shared" si="0"/>
        <v>10.78</v>
      </c>
      <c r="DN21" s="532">
        <v>10.78</v>
      </c>
      <c r="DO21" s="424">
        <v>0</v>
      </c>
      <c r="DP21" s="424"/>
      <c r="DQ21" s="424">
        <v>3.43</v>
      </c>
      <c r="DR21" s="424" t="s">
        <v>236</v>
      </c>
      <c r="DS21" s="424">
        <v>4.6</v>
      </c>
      <c r="DT21" s="424" t="s">
        <v>705</v>
      </c>
      <c r="DU21" s="424">
        <f t="shared" si="3"/>
        <v>6393</v>
      </c>
      <c r="DV21" s="424"/>
      <c r="DW21" s="348">
        <f t="shared" si="1"/>
        <v>18.81</v>
      </c>
      <c r="DX21" s="532">
        <v>18.81</v>
      </c>
      <c r="DY21" s="347">
        <v>0</v>
      </c>
      <c r="DZ21" s="347"/>
      <c r="EA21" s="347">
        <v>0</v>
      </c>
      <c r="EB21" s="347"/>
      <c r="EC21" s="347">
        <v>130</v>
      </c>
      <c r="ED21" s="347">
        <v>0</v>
      </c>
      <c r="EE21" s="347" t="s">
        <v>684</v>
      </c>
      <c r="EF21" s="347" t="s">
        <v>716</v>
      </c>
      <c r="EG21" s="472">
        <v>0</v>
      </c>
      <c r="EH21" s="574">
        <v>0</v>
      </c>
      <c r="EI21" s="472">
        <v>4</v>
      </c>
      <c r="EJ21" s="472">
        <v>0</v>
      </c>
      <c r="EK21" s="472">
        <f t="shared" si="13"/>
        <v>4</v>
      </c>
      <c r="EL21" s="472">
        <v>36.56</v>
      </c>
      <c r="EM21" s="574" t="s">
        <v>190</v>
      </c>
    </row>
    <row r="22" spans="1:143" ht="12.75">
      <c r="A22" s="467">
        <v>1606</v>
      </c>
      <c r="B22" s="322">
        <v>7</v>
      </c>
      <c r="C22" s="170" t="s">
        <v>9</v>
      </c>
      <c r="D22" s="323">
        <v>132</v>
      </c>
      <c r="E22" s="333">
        <v>39539</v>
      </c>
      <c r="F22" s="337">
        <v>4</v>
      </c>
      <c r="G22" s="336">
        <v>39508</v>
      </c>
      <c r="H22" s="337"/>
      <c r="I22" s="336"/>
      <c r="J22" s="337"/>
      <c r="K22" s="336"/>
      <c r="L22" s="333"/>
      <c r="M22" s="333">
        <v>39508</v>
      </c>
      <c r="N22" s="246" t="s">
        <v>394</v>
      </c>
      <c r="O22" s="618">
        <v>2</v>
      </c>
      <c r="P22" s="246" t="s">
        <v>424</v>
      </c>
      <c r="Q22" s="618">
        <v>143</v>
      </c>
      <c r="R22" s="209">
        <v>1259</v>
      </c>
      <c r="S22" s="209">
        <v>0</v>
      </c>
      <c r="T22" s="209">
        <v>23.1</v>
      </c>
      <c r="U22" s="209">
        <v>0</v>
      </c>
      <c r="V22" s="249">
        <v>1013.3</v>
      </c>
      <c r="W22" s="209">
        <v>273.3</v>
      </c>
      <c r="X22" s="209">
        <f t="shared" si="4"/>
        <v>2568.7</v>
      </c>
      <c r="Y22" s="626">
        <f t="shared" si="14"/>
        <v>7322.490000000001</v>
      </c>
      <c r="Z22" s="224">
        <v>2</v>
      </c>
      <c r="AA22" s="219">
        <f t="shared" si="5"/>
        <v>7322.490000000001</v>
      </c>
      <c r="AB22" s="613">
        <v>7385.39</v>
      </c>
      <c r="AC22" s="613">
        <v>62.9</v>
      </c>
      <c r="AD22" s="605">
        <f t="shared" si="6"/>
        <v>7322.490000000001</v>
      </c>
      <c r="AE22" s="342">
        <v>377</v>
      </c>
      <c r="AF22" s="373"/>
      <c r="AG22" s="374"/>
      <c r="AH22" s="374" t="s">
        <v>440</v>
      </c>
      <c r="AI22" s="374"/>
      <c r="AJ22" s="374"/>
      <c r="AK22" s="583">
        <v>2568.7</v>
      </c>
      <c r="AL22" s="363">
        <v>1.48</v>
      </c>
      <c r="AM22" s="383">
        <v>1457</v>
      </c>
      <c r="AN22" s="383">
        <v>0.0296</v>
      </c>
      <c r="AO22" s="158">
        <v>1</v>
      </c>
      <c r="AP22" s="158">
        <v>1</v>
      </c>
      <c r="AQ22" s="171">
        <v>0</v>
      </c>
      <c r="AR22" s="158">
        <v>1</v>
      </c>
      <c r="AS22" s="158">
        <v>1</v>
      </c>
      <c r="AT22" s="158">
        <v>1</v>
      </c>
      <c r="AU22" s="277" t="s">
        <v>518</v>
      </c>
      <c r="AV22" s="256">
        <v>4.36</v>
      </c>
      <c r="AW22" s="256">
        <v>25.95</v>
      </c>
      <c r="AX22" s="163">
        <v>0</v>
      </c>
      <c r="AY22" s="254" t="s">
        <v>516</v>
      </c>
      <c r="AZ22" s="283" t="s">
        <v>537</v>
      </c>
      <c r="BA22" s="261">
        <v>0.0674</v>
      </c>
      <c r="BB22" s="262">
        <v>1952.55</v>
      </c>
      <c r="BC22" s="262">
        <v>25.95</v>
      </c>
      <c r="BD22" s="262">
        <f t="shared" si="2"/>
        <v>157.5519</v>
      </c>
      <c r="BE22" s="262">
        <v>3.2</v>
      </c>
      <c r="BF22" s="262">
        <v>0</v>
      </c>
      <c r="BG22" s="265" t="s">
        <v>181</v>
      </c>
      <c r="BH22" s="265" t="s">
        <v>548</v>
      </c>
      <c r="BI22" s="168">
        <v>1</v>
      </c>
      <c r="BJ22" s="168">
        <v>1</v>
      </c>
      <c r="BK22" s="198">
        <v>1600</v>
      </c>
      <c r="BL22" s="289" t="s">
        <v>224</v>
      </c>
      <c r="BM22" s="169">
        <v>2036.6</v>
      </c>
      <c r="BN22" s="198">
        <v>0.18</v>
      </c>
      <c r="BO22" s="198">
        <f t="shared" si="7"/>
        <v>0.0257143</v>
      </c>
      <c r="BP22" s="198">
        <f t="shared" si="8"/>
        <v>52.3697</v>
      </c>
      <c r="BQ22" s="198" t="s">
        <v>657</v>
      </c>
      <c r="BR22" s="169" t="s">
        <v>179</v>
      </c>
      <c r="BS22" s="169" t="s">
        <v>376</v>
      </c>
      <c r="BT22" s="301">
        <v>4</v>
      </c>
      <c r="BU22" s="264">
        <v>0</v>
      </c>
      <c r="BV22" s="301"/>
      <c r="BW22" s="389" t="s">
        <v>440</v>
      </c>
      <c r="BX22" s="301">
        <v>1</v>
      </c>
      <c r="BY22" s="264">
        <v>4.44</v>
      </c>
      <c r="BZ22" s="299">
        <v>7311.41</v>
      </c>
      <c r="CA22" s="270">
        <v>0.83</v>
      </c>
      <c r="CB22" s="270">
        <v>0.48</v>
      </c>
      <c r="CC22" s="270">
        <v>0.45</v>
      </c>
      <c r="CD22" s="270">
        <v>0.29</v>
      </c>
      <c r="CE22" s="270">
        <v>0.29</v>
      </c>
      <c r="CF22" s="270">
        <v>0.17</v>
      </c>
      <c r="CG22" s="270">
        <v>2.6</v>
      </c>
      <c r="CH22" s="270">
        <f t="shared" si="9"/>
        <v>5.109999999999999</v>
      </c>
      <c r="CI22" s="270" t="s">
        <v>190</v>
      </c>
      <c r="CJ22" s="270">
        <v>2.37</v>
      </c>
      <c r="CK22" s="270" t="s">
        <v>190</v>
      </c>
      <c r="CL22" s="270">
        <f t="shared" si="10"/>
        <v>7.4799999999999995</v>
      </c>
      <c r="CM22" s="416">
        <v>3.08</v>
      </c>
      <c r="CN22" s="416" t="s">
        <v>691</v>
      </c>
      <c r="CO22" s="416">
        <v>0.13</v>
      </c>
      <c r="CP22" s="473" t="s">
        <v>321</v>
      </c>
      <c r="CQ22" s="416">
        <v>0.35</v>
      </c>
      <c r="CR22" s="473" t="s">
        <v>214</v>
      </c>
      <c r="CS22" s="416">
        <v>0.1</v>
      </c>
      <c r="CT22" s="473" t="s">
        <v>281</v>
      </c>
      <c r="CU22" s="416">
        <v>0.06</v>
      </c>
      <c r="CV22" s="416">
        <v>0.13</v>
      </c>
      <c r="CW22" s="416">
        <v>0</v>
      </c>
      <c r="CX22" s="416"/>
      <c r="CY22" s="416">
        <f t="shared" si="11"/>
        <v>0.19</v>
      </c>
      <c r="CZ22" s="416"/>
      <c r="DA22" s="257">
        <v>0.53</v>
      </c>
      <c r="DB22" s="257">
        <v>0.36</v>
      </c>
      <c r="DC22" s="257">
        <v>0.11</v>
      </c>
      <c r="DD22" s="257">
        <v>0.11</v>
      </c>
      <c r="DE22" s="257">
        <v>0.17</v>
      </c>
      <c r="DF22" s="257">
        <v>0.17</v>
      </c>
      <c r="DG22" s="257">
        <v>0.12</v>
      </c>
      <c r="DH22" s="257">
        <v>0.12</v>
      </c>
      <c r="DI22" s="257">
        <v>0.13</v>
      </c>
      <c r="DJ22" s="257">
        <v>0</v>
      </c>
      <c r="DK22" s="257">
        <f t="shared" si="12"/>
        <v>1.8199999999999998</v>
      </c>
      <c r="DL22" s="257"/>
      <c r="DM22" s="267">
        <f t="shared" si="0"/>
        <v>13.149999999999999</v>
      </c>
      <c r="DN22" s="532">
        <v>13.15</v>
      </c>
      <c r="DO22" s="424">
        <v>0</v>
      </c>
      <c r="DP22" s="424"/>
      <c r="DQ22" s="424">
        <v>3.43</v>
      </c>
      <c r="DR22" s="424" t="s">
        <v>236</v>
      </c>
      <c r="DS22" s="424">
        <v>4.6</v>
      </c>
      <c r="DT22" s="424" t="s">
        <v>705</v>
      </c>
      <c r="DU22" s="424">
        <f t="shared" si="3"/>
        <v>7322.490000000001</v>
      </c>
      <c r="DV22" s="424"/>
      <c r="DW22" s="348">
        <f t="shared" si="1"/>
        <v>21.18</v>
      </c>
      <c r="DX22" s="532">
        <v>21.18</v>
      </c>
      <c r="DY22" s="347">
        <v>5</v>
      </c>
      <c r="DZ22" s="347"/>
      <c r="EA22" s="347">
        <v>0</v>
      </c>
      <c r="EB22" s="347"/>
      <c r="EC22" s="347">
        <v>0</v>
      </c>
      <c r="ED22" s="347">
        <v>0</v>
      </c>
      <c r="EE22" s="347"/>
      <c r="EF22" s="347"/>
      <c r="EG22" s="472">
        <v>0</v>
      </c>
      <c r="EH22" s="574">
        <v>0</v>
      </c>
      <c r="EI22" s="472">
        <v>4</v>
      </c>
      <c r="EJ22" s="472">
        <v>0</v>
      </c>
      <c r="EK22" s="472">
        <f t="shared" si="13"/>
        <v>4</v>
      </c>
      <c r="EL22" s="472">
        <v>36.56</v>
      </c>
      <c r="EM22" s="574" t="s">
        <v>190</v>
      </c>
    </row>
    <row r="23" spans="1:143" ht="12.75">
      <c r="A23" s="467">
        <v>1607</v>
      </c>
      <c r="B23" s="322">
        <v>8</v>
      </c>
      <c r="C23" s="170" t="s">
        <v>9</v>
      </c>
      <c r="D23" s="323">
        <v>134</v>
      </c>
      <c r="E23" s="334">
        <v>39873</v>
      </c>
      <c r="F23" s="337">
        <v>17</v>
      </c>
      <c r="G23" s="336">
        <v>39873</v>
      </c>
      <c r="H23" s="337"/>
      <c r="I23" s="336"/>
      <c r="J23" s="337"/>
      <c r="K23" s="336"/>
      <c r="L23" s="334"/>
      <c r="M23" s="334">
        <v>39873</v>
      </c>
      <c r="N23" s="247" t="s">
        <v>395</v>
      </c>
      <c r="O23" s="617">
        <v>4</v>
      </c>
      <c r="P23" s="247" t="s">
        <v>424</v>
      </c>
      <c r="Q23" s="617">
        <v>144</v>
      </c>
      <c r="R23" s="209">
        <v>693.4</v>
      </c>
      <c r="S23" s="209">
        <v>0</v>
      </c>
      <c r="T23" s="209">
        <v>36.7</v>
      </c>
      <c r="U23" s="209">
        <v>0</v>
      </c>
      <c r="V23" s="209">
        <v>1021.5</v>
      </c>
      <c r="W23" s="209">
        <v>459</v>
      </c>
      <c r="X23" s="209">
        <f t="shared" si="4"/>
        <v>2210.6</v>
      </c>
      <c r="Y23" s="626">
        <f t="shared" si="14"/>
        <v>7680.5</v>
      </c>
      <c r="Z23" s="224">
        <v>4</v>
      </c>
      <c r="AA23" s="219">
        <f t="shared" si="5"/>
        <v>7680.5</v>
      </c>
      <c r="AB23" s="613">
        <v>7680.5</v>
      </c>
      <c r="AC23" s="613"/>
      <c r="AD23" s="605">
        <f t="shared" si="6"/>
        <v>7680.5</v>
      </c>
      <c r="AE23" s="342">
        <v>360</v>
      </c>
      <c r="AF23" s="373"/>
      <c r="AG23" s="374"/>
      <c r="AH23" s="374" t="s">
        <v>440</v>
      </c>
      <c r="AI23" s="374"/>
      <c r="AJ23" s="374"/>
      <c r="AK23" s="583">
        <v>2210.6</v>
      </c>
      <c r="AL23" s="363">
        <v>1.48</v>
      </c>
      <c r="AM23" s="383">
        <v>1152.4</v>
      </c>
      <c r="AN23" s="383">
        <v>0.0296</v>
      </c>
      <c r="AO23" s="158">
        <v>1</v>
      </c>
      <c r="AP23" s="158">
        <v>1</v>
      </c>
      <c r="AQ23" s="171">
        <v>0</v>
      </c>
      <c r="AR23" s="158">
        <v>1</v>
      </c>
      <c r="AS23" s="158">
        <v>1</v>
      </c>
      <c r="AT23" s="158">
        <v>1</v>
      </c>
      <c r="AU23" s="277" t="s">
        <v>518</v>
      </c>
      <c r="AV23" s="256">
        <v>4.36</v>
      </c>
      <c r="AW23" s="256">
        <v>25.95</v>
      </c>
      <c r="AX23" s="163">
        <v>0</v>
      </c>
      <c r="AY23" s="254" t="s">
        <v>516</v>
      </c>
      <c r="AZ23" s="283" t="s">
        <v>537</v>
      </c>
      <c r="BA23" s="261">
        <v>0.0674</v>
      </c>
      <c r="BB23" s="262">
        <v>1952.55</v>
      </c>
      <c r="BC23" s="262">
        <v>25.95</v>
      </c>
      <c r="BD23" s="262">
        <f aca="true" t="shared" si="15" ref="BD23:BD34">ROUND(BA23*BB23+BC23,4)</f>
        <v>157.5519</v>
      </c>
      <c r="BE23" s="262">
        <v>3.2</v>
      </c>
      <c r="BF23" s="262">
        <v>0</v>
      </c>
      <c r="BG23" s="265" t="s">
        <v>181</v>
      </c>
      <c r="BH23" s="265" t="s">
        <v>548</v>
      </c>
      <c r="BI23" s="168">
        <v>1</v>
      </c>
      <c r="BJ23" s="168">
        <v>1</v>
      </c>
      <c r="BK23" s="198">
        <v>1755.25</v>
      </c>
      <c r="BL23" s="289" t="s">
        <v>201</v>
      </c>
      <c r="BM23" s="169">
        <v>1848.65</v>
      </c>
      <c r="BN23" s="198">
        <v>0.18</v>
      </c>
      <c r="BO23" s="198">
        <f t="shared" si="7"/>
        <v>0.0257143</v>
      </c>
      <c r="BP23" s="198">
        <f t="shared" si="8"/>
        <v>47.5367</v>
      </c>
      <c r="BQ23" s="198" t="s">
        <v>657</v>
      </c>
      <c r="BR23" s="169" t="s">
        <v>180</v>
      </c>
      <c r="BS23" s="553" t="s">
        <v>538</v>
      </c>
      <c r="BT23" s="301">
        <v>2</v>
      </c>
      <c r="BU23" s="264">
        <v>0</v>
      </c>
      <c r="BV23" s="301"/>
      <c r="BW23" s="389" t="s">
        <v>440</v>
      </c>
      <c r="BX23" s="301">
        <v>1</v>
      </c>
      <c r="BY23" s="264">
        <v>4.44</v>
      </c>
      <c r="BZ23" s="299">
        <v>7680.5</v>
      </c>
      <c r="CA23" s="270">
        <v>0.83</v>
      </c>
      <c r="CB23" s="270">
        <v>0.48</v>
      </c>
      <c r="CC23" s="270">
        <v>0.45</v>
      </c>
      <c r="CD23" s="270">
        <v>0.29</v>
      </c>
      <c r="CE23" s="270">
        <v>0.29</v>
      </c>
      <c r="CF23" s="270">
        <v>0.17</v>
      </c>
      <c r="CG23" s="270">
        <v>2.6</v>
      </c>
      <c r="CH23" s="270">
        <f t="shared" si="9"/>
        <v>5.109999999999999</v>
      </c>
      <c r="CI23" s="270" t="s">
        <v>190</v>
      </c>
      <c r="CJ23" s="270">
        <v>0</v>
      </c>
      <c r="CK23" s="270"/>
      <c r="CL23" s="270">
        <f t="shared" si="10"/>
        <v>5.109999999999999</v>
      </c>
      <c r="CM23" s="416">
        <v>3.08</v>
      </c>
      <c r="CN23" s="416" t="s">
        <v>691</v>
      </c>
      <c r="CO23" s="416">
        <v>0.13</v>
      </c>
      <c r="CP23" s="473" t="s">
        <v>321</v>
      </c>
      <c r="CQ23" s="416">
        <v>0.35</v>
      </c>
      <c r="CR23" s="473" t="s">
        <v>214</v>
      </c>
      <c r="CS23" s="416">
        <v>0.1</v>
      </c>
      <c r="CT23" s="473" t="s">
        <v>281</v>
      </c>
      <c r="CU23" s="416">
        <v>0.06</v>
      </c>
      <c r="CV23" s="416">
        <v>0.13</v>
      </c>
      <c r="CW23" s="416">
        <v>0</v>
      </c>
      <c r="CX23" s="416"/>
      <c r="CY23" s="416">
        <f t="shared" si="11"/>
        <v>0.19</v>
      </c>
      <c r="CZ23" s="416"/>
      <c r="DA23" s="257">
        <v>0.53</v>
      </c>
      <c r="DB23" s="257">
        <v>0.36</v>
      </c>
      <c r="DC23" s="257">
        <v>0.11</v>
      </c>
      <c r="DD23" s="257">
        <v>0.11</v>
      </c>
      <c r="DE23" s="257">
        <v>0.17</v>
      </c>
      <c r="DF23" s="257">
        <v>0.17</v>
      </c>
      <c r="DG23" s="257">
        <v>0.12</v>
      </c>
      <c r="DH23" s="257">
        <v>0.12</v>
      </c>
      <c r="DI23" s="257">
        <v>0.13</v>
      </c>
      <c r="DJ23" s="257">
        <v>0</v>
      </c>
      <c r="DK23" s="257">
        <f t="shared" si="12"/>
        <v>1.8199999999999998</v>
      </c>
      <c r="DL23" s="257"/>
      <c r="DM23" s="267">
        <f t="shared" si="0"/>
        <v>10.78</v>
      </c>
      <c r="DN23" s="532">
        <v>10.78</v>
      </c>
      <c r="DO23" s="424">
        <v>0</v>
      </c>
      <c r="DP23" s="424"/>
      <c r="DQ23" s="424">
        <v>3.43</v>
      </c>
      <c r="DR23" s="424" t="s">
        <v>236</v>
      </c>
      <c r="DS23" s="424">
        <v>4.6</v>
      </c>
      <c r="DT23" s="424" t="s">
        <v>705</v>
      </c>
      <c r="DU23" s="424">
        <f t="shared" si="3"/>
        <v>7680.5</v>
      </c>
      <c r="DV23" s="424"/>
      <c r="DW23" s="348">
        <f t="shared" si="1"/>
        <v>18.81</v>
      </c>
      <c r="DX23" s="532">
        <v>18.81</v>
      </c>
      <c r="DY23" s="347">
        <v>0</v>
      </c>
      <c r="DZ23" s="347"/>
      <c r="EA23" s="347">
        <v>0</v>
      </c>
      <c r="EB23" s="347"/>
      <c r="EC23" s="347">
        <v>0</v>
      </c>
      <c r="ED23" s="347">
        <v>0</v>
      </c>
      <c r="EE23" s="347"/>
      <c r="EF23" s="347"/>
      <c r="EG23" s="472">
        <v>0</v>
      </c>
      <c r="EH23" s="574">
        <v>0</v>
      </c>
      <c r="EI23" s="472">
        <v>2</v>
      </c>
      <c r="EJ23" s="472">
        <v>0</v>
      </c>
      <c r="EK23" s="472">
        <f t="shared" si="13"/>
        <v>2</v>
      </c>
      <c r="EL23" s="472">
        <v>36.56</v>
      </c>
      <c r="EM23" s="574" t="s">
        <v>190</v>
      </c>
    </row>
    <row r="24" spans="1:143" ht="12.75">
      <c r="A24" s="467">
        <v>1608</v>
      </c>
      <c r="B24" s="322">
        <v>9</v>
      </c>
      <c r="C24" s="170" t="s">
        <v>9</v>
      </c>
      <c r="D24" s="323">
        <v>150</v>
      </c>
      <c r="E24" s="334">
        <v>39814</v>
      </c>
      <c r="F24" s="337">
        <v>12</v>
      </c>
      <c r="G24" s="336">
        <v>39814</v>
      </c>
      <c r="H24" s="337"/>
      <c r="I24" s="336"/>
      <c r="J24" s="337"/>
      <c r="K24" s="336"/>
      <c r="L24" s="334"/>
      <c r="M24" s="334">
        <v>39814</v>
      </c>
      <c r="N24" s="247" t="s">
        <v>396</v>
      </c>
      <c r="O24" s="617">
        <v>3</v>
      </c>
      <c r="P24" s="247" t="s">
        <v>424</v>
      </c>
      <c r="Q24" s="617">
        <v>108</v>
      </c>
      <c r="R24" s="209">
        <v>0</v>
      </c>
      <c r="S24" s="209">
        <v>0</v>
      </c>
      <c r="T24" s="209">
        <v>20</v>
      </c>
      <c r="U24" s="209">
        <v>0</v>
      </c>
      <c r="V24" s="209">
        <v>733</v>
      </c>
      <c r="W24" s="209">
        <v>1041.9</v>
      </c>
      <c r="X24" s="209">
        <f t="shared" si="4"/>
        <v>1794.9</v>
      </c>
      <c r="Y24" s="626">
        <f t="shared" si="14"/>
        <v>6227.2</v>
      </c>
      <c r="Z24" s="224">
        <v>3</v>
      </c>
      <c r="AA24" s="219">
        <f t="shared" si="5"/>
        <v>6227.2</v>
      </c>
      <c r="AB24" s="613">
        <v>6281.7</v>
      </c>
      <c r="AC24" s="613">
        <v>54.5</v>
      </c>
      <c r="AD24" s="605">
        <f t="shared" si="6"/>
        <v>6227.2</v>
      </c>
      <c r="AE24" s="342">
        <v>288</v>
      </c>
      <c r="AF24" s="373"/>
      <c r="AG24" s="374"/>
      <c r="AH24" s="374" t="s">
        <v>440</v>
      </c>
      <c r="AI24" s="374"/>
      <c r="AJ24" s="374"/>
      <c r="AK24" s="583">
        <v>1794.9</v>
      </c>
      <c r="AL24" s="363">
        <v>1.48</v>
      </c>
      <c r="AM24" s="383">
        <v>1041.9</v>
      </c>
      <c r="AN24" s="383">
        <v>0.0296</v>
      </c>
      <c r="AO24" s="158">
        <v>1</v>
      </c>
      <c r="AP24" s="158">
        <v>1</v>
      </c>
      <c r="AQ24" s="171">
        <v>0</v>
      </c>
      <c r="AR24" s="158">
        <v>1</v>
      </c>
      <c r="AS24" s="158">
        <v>1</v>
      </c>
      <c r="AT24" s="158">
        <v>1</v>
      </c>
      <c r="AU24" s="277" t="s">
        <v>518</v>
      </c>
      <c r="AV24" s="256">
        <v>4.36</v>
      </c>
      <c r="AW24" s="256">
        <v>25.95</v>
      </c>
      <c r="AX24" s="163">
        <v>0</v>
      </c>
      <c r="AY24" s="254" t="s">
        <v>516</v>
      </c>
      <c r="AZ24" s="283" t="s">
        <v>537</v>
      </c>
      <c r="BA24" s="261">
        <v>0.0674</v>
      </c>
      <c r="BB24" s="262">
        <v>1952.55</v>
      </c>
      <c r="BC24" s="262">
        <v>25.95</v>
      </c>
      <c r="BD24" s="262">
        <f t="shared" si="15"/>
        <v>157.5519</v>
      </c>
      <c r="BE24" s="262">
        <v>3.2</v>
      </c>
      <c r="BF24" s="262">
        <v>0</v>
      </c>
      <c r="BG24" s="265" t="s">
        <v>181</v>
      </c>
      <c r="BH24" s="265" t="s">
        <v>548</v>
      </c>
      <c r="BI24" s="168">
        <v>1</v>
      </c>
      <c r="BJ24" s="168">
        <v>1</v>
      </c>
      <c r="BK24" s="198">
        <v>1755.25</v>
      </c>
      <c r="BL24" s="289" t="s">
        <v>201</v>
      </c>
      <c r="BM24" s="169">
        <v>2036.6</v>
      </c>
      <c r="BN24" s="198">
        <v>0.18</v>
      </c>
      <c r="BO24" s="198">
        <f t="shared" si="7"/>
        <v>0.0257143</v>
      </c>
      <c r="BP24" s="198">
        <f t="shared" si="8"/>
        <v>52.3697</v>
      </c>
      <c r="BQ24" s="198" t="s">
        <v>657</v>
      </c>
      <c r="BR24" s="169" t="s">
        <v>179</v>
      </c>
      <c r="BS24" s="169" t="s">
        <v>376</v>
      </c>
      <c r="BT24" s="301">
        <v>2</v>
      </c>
      <c r="BU24" s="264">
        <v>0</v>
      </c>
      <c r="BV24" s="301"/>
      <c r="BW24" s="389" t="s">
        <v>440</v>
      </c>
      <c r="BX24" s="301">
        <v>1</v>
      </c>
      <c r="BY24" s="264">
        <v>4.44</v>
      </c>
      <c r="BZ24" s="299">
        <v>6228</v>
      </c>
      <c r="CA24" s="270">
        <v>0.83</v>
      </c>
      <c r="CB24" s="270">
        <v>0.48</v>
      </c>
      <c r="CC24" s="270">
        <v>0.45</v>
      </c>
      <c r="CD24" s="270">
        <v>0.29</v>
      </c>
      <c r="CE24" s="270">
        <v>0.29</v>
      </c>
      <c r="CF24" s="270">
        <v>0.17</v>
      </c>
      <c r="CG24" s="270">
        <v>2.6</v>
      </c>
      <c r="CH24" s="270">
        <f t="shared" si="9"/>
        <v>5.109999999999999</v>
      </c>
      <c r="CI24" s="270" t="s">
        <v>190</v>
      </c>
      <c r="CJ24" s="270">
        <v>0</v>
      </c>
      <c r="CK24" s="270"/>
      <c r="CL24" s="270">
        <f t="shared" si="10"/>
        <v>5.109999999999999</v>
      </c>
      <c r="CM24" s="416">
        <v>3.08</v>
      </c>
      <c r="CN24" s="416" t="s">
        <v>691</v>
      </c>
      <c r="CO24" s="416">
        <v>0.13</v>
      </c>
      <c r="CP24" s="473" t="s">
        <v>321</v>
      </c>
      <c r="CQ24" s="416">
        <v>0.35</v>
      </c>
      <c r="CR24" s="473" t="s">
        <v>214</v>
      </c>
      <c r="CS24" s="416">
        <v>0.1</v>
      </c>
      <c r="CT24" s="473" t="s">
        <v>281</v>
      </c>
      <c r="CU24" s="416">
        <v>0.06</v>
      </c>
      <c r="CV24" s="416">
        <v>0.13</v>
      </c>
      <c r="CW24" s="416">
        <v>0</v>
      </c>
      <c r="CX24" s="416"/>
      <c r="CY24" s="416">
        <f t="shared" si="11"/>
        <v>0.19</v>
      </c>
      <c r="CZ24" s="416"/>
      <c r="DA24" s="257">
        <v>0.53</v>
      </c>
      <c r="DB24" s="257">
        <v>0.36</v>
      </c>
      <c r="DC24" s="257">
        <v>0.11</v>
      </c>
      <c r="DD24" s="257">
        <v>0.11</v>
      </c>
      <c r="DE24" s="257">
        <v>0.17</v>
      </c>
      <c r="DF24" s="257">
        <v>0.17</v>
      </c>
      <c r="DG24" s="257">
        <v>0.12</v>
      </c>
      <c r="DH24" s="257">
        <v>0.12</v>
      </c>
      <c r="DI24" s="257">
        <v>0.13</v>
      </c>
      <c r="DJ24" s="257">
        <v>0</v>
      </c>
      <c r="DK24" s="257">
        <f t="shared" si="12"/>
        <v>1.8199999999999998</v>
      </c>
      <c r="DL24" s="257"/>
      <c r="DM24" s="267">
        <f t="shared" si="0"/>
        <v>10.78</v>
      </c>
      <c r="DN24" s="532">
        <v>10.78</v>
      </c>
      <c r="DO24" s="424">
        <v>0</v>
      </c>
      <c r="DP24" s="424"/>
      <c r="DQ24" s="424">
        <v>3.43</v>
      </c>
      <c r="DR24" s="424" t="s">
        <v>236</v>
      </c>
      <c r="DS24" s="424">
        <v>4.6</v>
      </c>
      <c r="DT24" s="424" t="s">
        <v>705</v>
      </c>
      <c r="DU24" s="424">
        <f t="shared" si="3"/>
        <v>6227.2</v>
      </c>
      <c r="DV24" s="424"/>
      <c r="DW24" s="348">
        <f t="shared" si="1"/>
        <v>18.81</v>
      </c>
      <c r="DX24" s="532">
        <v>18.81</v>
      </c>
      <c r="DY24" s="347">
        <v>2</v>
      </c>
      <c r="DZ24" s="347"/>
      <c r="EA24" s="347">
        <v>0</v>
      </c>
      <c r="EB24" s="347"/>
      <c r="EC24" s="347">
        <v>0</v>
      </c>
      <c r="ED24" s="347">
        <v>0</v>
      </c>
      <c r="EE24" s="347"/>
      <c r="EF24" s="347"/>
      <c r="EG24" s="472">
        <v>0</v>
      </c>
      <c r="EH24" s="574">
        <v>0</v>
      </c>
      <c r="EI24" s="472">
        <v>2</v>
      </c>
      <c r="EJ24" s="472">
        <v>0</v>
      </c>
      <c r="EK24" s="472">
        <f t="shared" si="13"/>
        <v>2</v>
      </c>
      <c r="EL24" s="472">
        <v>36.56</v>
      </c>
      <c r="EM24" s="574" t="s">
        <v>190</v>
      </c>
    </row>
    <row r="25" spans="1:143" ht="12.75">
      <c r="A25" s="467">
        <v>1609</v>
      </c>
      <c r="B25" s="322">
        <v>10</v>
      </c>
      <c r="C25" s="170" t="s">
        <v>9</v>
      </c>
      <c r="D25" s="323">
        <v>152</v>
      </c>
      <c r="E25" s="334">
        <v>39814</v>
      </c>
      <c r="F25" s="337">
        <v>14</v>
      </c>
      <c r="G25" s="336">
        <v>39814</v>
      </c>
      <c r="H25" s="337"/>
      <c r="I25" s="336"/>
      <c r="J25" s="337"/>
      <c r="K25" s="336"/>
      <c r="L25" s="334"/>
      <c r="M25" s="334">
        <v>39533</v>
      </c>
      <c r="N25" s="247" t="s">
        <v>395</v>
      </c>
      <c r="O25" s="617">
        <v>3</v>
      </c>
      <c r="P25" s="247" t="s">
        <v>424</v>
      </c>
      <c r="Q25" s="617">
        <v>108</v>
      </c>
      <c r="R25" s="209">
        <v>0</v>
      </c>
      <c r="S25" s="209">
        <v>0</v>
      </c>
      <c r="T25" s="209">
        <v>132</v>
      </c>
      <c r="U25" s="209">
        <v>0</v>
      </c>
      <c r="V25" s="209">
        <v>686.8</v>
      </c>
      <c r="W25" s="209">
        <v>1045.5</v>
      </c>
      <c r="X25" s="209">
        <f t="shared" si="4"/>
        <v>1864.3</v>
      </c>
      <c r="Y25" s="626">
        <f t="shared" si="14"/>
        <v>6242.78</v>
      </c>
      <c r="Z25" s="224">
        <v>3</v>
      </c>
      <c r="AA25" s="219">
        <f t="shared" si="5"/>
        <v>6242.78</v>
      </c>
      <c r="AB25" s="613">
        <v>6242.78</v>
      </c>
      <c r="AC25" s="613"/>
      <c r="AD25" s="605">
        <f t="shared" si="6"/>
        <v>6242.78</v>
      </c>
      <c r="AE25" s="342">
        <v>295</v>
      </c>
      <c r="AF25" s="373"/>
      <c r="AG25" s="374"/>
      <c r="AH25" s="374" t="s">
        <v>440</v>
      </c>
      <c r="AI25" s="374"/>
      <c r="AJ25" s="374"/>
      <c r="AK25" s="583">
        <v>1732.3</v>
      </c>
      <c r="AL25" s="363">
        <v>1.48</v>
      </c>
      <c r="AM25" s="383">
        <v>1045.5</v>
      </c>
      <c r="AN25" s="383">
        <v>0.0296</v>
      </c>
      <c r="AO25" s="158">
        <v>1</v>
      </c>
      <c r="AP25" s="158">
        <v>1</v>
      </c>
      <c r="AQ25" s="171">
        <v>0</v>
      </c>
      <c r="AR25" s="158">
        <v>1</v>
      </c>
      <c r="AS25" s="158">
        <v>1</v>
      </c>
      <c r="AT25" s="158">
        <v>1</v>
      </c>
      <c r="AU25" s="277" t="s">
        <v>518</v>
      </c>
      <c r="AV25" s="256">
        <v>4.36</v>
      </c>
      <c r="AW25" s="256">
        <v>25.95</v>
      </c>
      <c r="AX25" s="163">
        <v>0</v>
      </c>
      <c r="AY25" s="254" t="s">
        <v>516</v>
      </c>
      <c r="AZ25" s="283" t="s">
        <v>537</v>
      </c>
      <c r="BA25" s="261">
        <v>0.0674</v>
      </c>
      <c r="BB25" s="262">
        <v>1952.55</v>
      </c>
      <c r="BC25" s="262">
        <v>25.95</v>
      </c>
      <c r="BD25" s="262">
        <f t="shared" si="15"/>
        <v>157.5519</v>
      </c>
      <c r="BE25" s="262">
        <v>3.2</v>
      </c>
      <c r="BF25" s="262">
        <v>0</v>
      </c>
      <c r="BG25" s="265" t="s">
        <v>181</v>
      </c>
      <c r="BH25" s="265" t="s">
        <v>548</v>
      </c>
      <c r="BI25" s="168">
        <v>0</v>
      </c>
      <c r="BJ25" s="168">
        <v>0</v>
      </c>
      <c r="BK25" s="168">
        <v>0</v>
      </c>
      <c r="BL25" s="586"/>
      <c r="BM25" s="169">
        <v>2036.6</v>
      </c>
      <c r="BN25" s="198">
        <v>0.18</v>
      </c>
      <c r="BO25" s="198">
        <f t="shared" si="7"/>
        <v>0.0257143</v>
      </c>
      <c r="BP25" s="198">
        <f t="shared" si="8"/>
        <v>52.3697</v>
      </c>
      <c r="BQ25" s="353" t="s">
        <v>538</v>
      </c>
      <c r="BR25" s="169" t="s">
        <v>179</v>
      </c>
      <c r="BS25" s="169" t="s">
        <v>376</v>
      </c>
      <c r="BT25" s="301">
        <v>2</v>
      </c>
      <c r="BU25" s="264">
        <v>0</v>
      </c>
      <c r="BV25" s="301"/>
      <c r="BW25" s="389" t="s">
        <v>440</v>
      </c>
      <c r="BX25" s="301">
        <v>1</v>
      </c>
      <c r="BY25" s="264">
        <v>4.44</v>
      </c>
      <c r="BZ25" s="299">
        <v>6242.28</v>
      </c>
      <c r="CA25" s="270">
        <v>0.83</v>
      </c>
      <c r="CB25" s="270">
        <v>0.48</v>
      </c>
      <c r="CC25" s="270">
        <v>0.45</v>
      </c>
      <c r="CD25" s="270">
        <v>0.29</v>
      </c>
      <c r="CE25" s="270">
        <v>0.29</v>
      </c>
      <c r="CF25" s="270">
        <v>0.17</v>
      </c>
      <c r="CG25" s="270">
        <v>2.6</v>
      </c>
      <c r="CH25" s="270">
        <f t="shared" si="9"/>
        <v>5.109999999999999</v>
      </c>
      <c r="CI25" s="270" t="s">
        <v>190</v>
      </c>
      <c r="CJ25" s="270">
        <v>2.6</v>
      </c>
      <c r="CK25" s="270" t="s">
        <v>717</v>
      </c>
      <c r="CL25" s="270">
        <f t="shared" si="10"/>
        <v>7.709999999999999</v>
      </c>
      <c r="CM25" s="416">
        <v>3.08</v>
      </c>
      <c r="CN25" s="416" t="s">
        <v>691</v>
      </c>
      <c r="CO25" s="416">
        <v>0.13</v>
      </c>
      <c r="CP25" s="473" t="s">
        <v>321</v>
      </c>
      <c r="CQ25" s="416">
        <v>0.35</v>
      </c>
      <c r="CR25" s="473" t="s">
        <v>214</v>
      </c>
      <c r="CS25" s="416">
        <v>0.1</v>
      </c>
      <c r="CT25" s="473" t="s">
        <v>281</v>
      </c>
      <c r="CU25" s="416">
        <v>0.06</v>
      </c>
      <c r="CV25" s="416">
        <v>0.13</v>
      </c>
      <c r="CW25" s="416">
        <v>0</v>
      </c>
      <c r="CX25" s="416"/>
      <c r="CY25" s="416">
        <f t="shared" si="11"/>
        <v>0.19</v>
      </c>
      <c r="CZ25" s="416"/>
      <c r="DA25" s="257">
        <v>0.53</v>
      </c>
      <c r="DB25" s="257">
        <v>0.36</v>
      </c>
      <c r="DC25" s="257">
        <v>0.11</v>
      </c>
      <c r="DD25" s="257">
        <v>0.11</v>
      </c>
      <c r="DE25" s="257">
        <v>0.17</v>
      </c>
      <c r="DF25" s="257">
        <v>0.17</v>
      </c>
      <c r="DG25" s="257">
        <v>0.12</v>
      </c>
      <c r="DH25" s="257">
        <v>0.12</v>
      </c>
      <c r="DI25" s="257">
        <v>0.13</v>
      </c>
      <c r="DJ25" s="257">
        <v>0</v>
      </c>
      <c r="DK25" s="257">
        <f t="shared" si="12"/>
        <v>1.8199999999999998</v>
      </c>
      <c r="DL25" s="257"/>
      <c r="DM25" s="267">
        <f t="shared" si="0"/>
        <v>13.379999999999999</v>
      </c>
      <c r="DN25" s="532">
        <v>13.38</v>
      </c>
      <c r="DO25" s="424">
        <v>0</v>
      </c>
      <c r="DP25" s="424"/>
      <c r="DQ25" s="424">
        <v>3.43</v>
      </c>
      <c r="DR25" s="424" t="s">
        <v>236</v>
      </c>
      <c r="DS25" s="424">
        <v>4.6</v>
      </c>
      <c r="DT25" s="424" t="s">
        <v>705</v>
      </c>
      <c r="DU25" s="424">
        <f t="shared" si="3"/>
        <v>6242.78</v>
      </c>
      <c r="DV25" s="424"/>
      <c r="DW25" s="348">
        <f t="shared" si="1"/>
        <v>21.409999999999997</v>
      </c>
      <c r="DX25" s="532">
        <v>21.41</v>
      </c>
      <c r="DY25" s="347">
        <v>1.5</v>
      </c>
      <c r="DZ25" s="347"/>
      <c r="EA25" s="347">
        <v>0</v>
      </c>
      <c r="EB25" s="347"/>
      <c r="EC25" s="347">
        <v>0</v>
      </c>
      <c r="ED25" s="347">
        <v>0</v>
      </c>
      <c r="EE25" s="347"/>
      <c r="EF25" s="347"/>
      <c r="EG25" s="472">
        <v>0</v>
      </c>
      <c r="EH25" s="574">
        <v>0</v>
      </c>
      <c r="EI25" s="472">
        <v>2</v>
      </c>
      <c r="EJ25" s="472">
        <v>0</v>
      </c>
      <c r="EK25" s="472">
        <f t="shared" si="13"/>
        <v>2</v>
      </c>
      <c r="EL25" s="472">
        <v>36.56</v>
      </c>
      <c r="EM25" s="574" t="s">
        <v>190</v>
      </c>
    </row>
    <row r="26" spans="1:143" ht="12.75">
      <c r="A26" s="467">
        <v>1610</v>
      </c>
      <c r="B26" s="322">
        <v>11</v>
      </c>
      <c r="C26" s="170" t="s">
        <v>9</v>
      </c>
      <c r="D26" s="323">
        <v>154</v>
      </c>
      <c r="E26" s="334">
        <v>39539</v>
      </c>
      <c r="F26" s="337"/>
      <c r="G26" s="334">
        <v>39508</v>
      </c>
      <c r="H26" s="337" t="s">
        <v>58</v>
      </c>
      <c r="I26" s="336">
        <v>39995</v>
      </c>
      <c r="J26" s="337"/>
      <c r="K26" s="336"/>
      <c r="L26" s="334"/>
      <c r="M26" s="334">
        <v>39995</v>
      </c>
      <c r="N26" s="247" t="s">
        <v>397</v>
      </c>
      <c r="O26" s="617">
        <v>4</v>
      </c>
      <c r="P26" s="247" t="s">
        <v>424</v>
      </c>
      <c r="Q26" s="617">
        <v>144</v>
      </c>
      <c r="R26" s="209">
        <v>0</v>
      </c>
      <c r="S26" s="209">
        <v>0</v>
      </c>
      <c r="T26" s="209">
        <v>50.4</v>
      </c>
      <c r="U26" s="209">
        <v>0</v>
      </c>
      <c r="V26" s="209">
        <v>1036.8</v>
      </c>
      <c r="W26" s="209">
        <v>1028.7</v>
      </c>
      <c r="X26" s="209">
        <f t="shared" si="4"/>
        <v>2115.9</v>
      </c>
      <c r="Y26" s="626">
        <f t="shared" si="14"/>
        <v>8577.3</v>
      </c>
      <c r="Z26" s="224">
        <v>4</v>
      </c>
      <c r="AA26" s="219">
        <f t="shared" si="5"/>
        <v>8577.3</v>
      </c>
      <c r="AB26" s="613">
        <v>8577.3</v>
      </c>
      <c r="AC26" s="613"/>
      <c r="AD26" s="605">
        <f t="shared" si="6"/>
        <v>8577.3</v>
      </c>
      <c r="AE26" s="342">
        <v>388</v>
      </c>
      <c r="AF26" s="373"/>
      <c r="AG26" s="374"/>
      <c r="AH26" s="374" t="s">
        <v>440</v>
      </c>
      <c r="AI26" s="374"/>
      <c r="AJ26" s="374"/>
      <c r="AK26" s="583">
        <v>2115.9</v>
      </c>
      <c r="AL26" s="363">
        <v>1.48</v>
      </c>
      <c r="AM26" s="383">
        <v>1028.7</v>
      </c>
      <c r="AN26" s="383">
        <v>0.0296</v>
      </c>
      <c r="AO26" s="158">
        <v>1</v>
      </c>
      <c r="AP26" s="158">
        <v>1</v>
      </c>
      <c r="AQ26" s="171">
        <v>0</v>
      </c>
      <c r="AR26" s="158">
        <v>1</v>
      </c>
      <c r="AS26" s="158">
        <v>1</v>
      </c>
      <c r="AT26" s="158">
        <v>1</v>
      </c>
      <c r="AU26" s="277" t="s">
        <v>518</v>
      </c>
      <c r="AV26" s="256">
        <v>4.36</v>
      </c>
      <c r="AW26" s="256">
        <v>25.95</v>
      </c>
      <c r="AX26" s="163">
        <v>0</v>
      </c>
      <c r="AY26" s="254" t="s">
        <v>516</v>
      </c>
      <c r="AZ26" s="283" t="s">
        <v>537</v>
      </c>
      <c r="BA26" s="261">
        <v>0.0674</v>
      </c>
      <c r="BB26" s="262">
        <v>1952.55</v>
      </c>
      <c r="BC26" s="262">
        <v>25.95</v>
      </c>
      <c r="BD26" s="262">
        <f t="shared" si="15"/>
        <v>157.5519</v>
      </c>
      <c r="BE26" s="262">
        <v>3.2</v>
      </c>
      <c r="BF26" s="262">
        <v>0</v>
      </c>
      <c r="BG26" s="265" t="s">
        <v>181</v>
      </c>
      <c r="BH26" s="265" t="s">
        <v>548</v>
      </c>
      <c r="BI26" s="168">
        <v>0</v>
      </c>
      <c r="BJ26" s="168">
        <v>0</v>
      </c>
      <c r="BK26" s="168">
        <v>0</v>
      </c>
      <c r="BL26" s="586"/>
      <c r="BM26" s="169">
        <v>1749.6</v>
      </c>
      <c r="BN26" s="198">
        <v>0.18</v>
      </c>
      <c r="BO26" s="198">
        <f t="shared" si="7"/>
        <v>0.0257143</v>
      </c>
      <c r="BP26" s="198">
        <f t="shared" si="8"/>
        <v>44.9897</v>
      </c>
      <c r="BQ26" s="353" t="s">
        <v>538</v>
      </c>
      <c r="BR26" s="169" t="s">
        <v>179</v>
      </c>
      <c r="BS26" s="169" t="s">
        <v>377</v>
      </c>
      <c r="BT26" s="301">
        <v>2</v>
      </c>
      <c r="BU26" s="264">
        <v>0</v>
      </c>
      <c r="BV26" s="301"/>
      <c r="BW26" s="389" t="s">
        <v>440</v>
      </c>
      <c r="BX26" s="301">
        <v>1</v>
      </c>
      <c r="BY26" s="264">
        <v>4.44</v>
      </c>
      <c r="BZ26" s="299">
        <v>8577.3</v>
      </c>
      <c r="CA26" s="270">
        <v>0.83</v>
      </c>
      <c r="CB26" s="270">
        <v>0.48</v>
      </c>
      <c r="CC26" s="270">
        <v>0.45</v>
      </c>
      <c r="CD26" s="270">
        <v>0.29</v>
      </c>
      <c r="CE26" s="270">
        <v>0.29</v>
      </c>
      <c r="CF26" s="270">
        <v>0.17</v>
      </c>
      <c r="CG26" s="270">
        <v>2.6</v>
      </c>
      <c r="CH26" s="270">
        <f t="shared" si="9"/>
        <v>5.109999999999999</v>
      </c>
      <c r="CI26" s="270" t="s">
        <v>190</v>
      </c>
      <c r="CJ26" s="270">
        <v>0</v>
      </c>
      <c r="CK26" s="270"/>
      <c r="CL26" s="270">
        <f t="shared" si="10"/>
        <v>5.109999999999999</v>
      </c>
      <c r="CM26" s="416">
        <v>3.08</v>
      </c>
      <c r="CN26" s="416" t="s">
        <v>691</v>
      </c>
      <c r="CO26" s="416">
        <v>0.13</v>
      </c>
      <c r="CP26" s="473" t="s">
        <v>321</v>
      </c>
      <c r="CQ26" s="416">
        <v>0.35</v>
      </c>
      <c r="CR26" s="473" t="s">
        <v>214</v>
      </c>
      <c r="CS26" s="416">
        <v>0.1</v>
      </c>
      <c r="CT26" s="473" t="s">
        <v>281</v>
      </c>
      <c r="CU26" s="416">
        <v>0.06</v>
      </c>
      <c r="CV26" s="416">
        <v>0.13</v>
      </c>
      <c r="CW26" s="416">
        <v>0</v>
      </c>
      <c r="CX26" s="416"/>
      <c r="CY26" s="416">
        <f t="shared" si="11"/>
        <v>0.19</v>
      </c>
      <c r="CZ26" s="416"/>
      <c r="DA26" s="257">
        <v>0.53</v>
      </c>
      <c r="DB26" s="257">
        <v>0.36</v>
      </c>
      <c r="DC26" s="257">
        <v>0.11</v>
      </c>
      <c r="DD26" s="257">
        <v>0.11</v>
      </c>
      <c r="DE26" s="257">
        <v>0.17</v>
      </c>
      <c r="DF26" s="257">
        <v>0.17</v>
      </c>
      <c r="DG26" s="257">
        <v>0.12</v>
      </c>
      <c r="DH26" s="257">
        <v>0.12</v>
      </c>
      <c r="DI26" s="257">
        <v>0.13</v>
      </c>
      <c r="DJ26" s="257">
        <v>0</v>
      </c>
      <c r="DK26" s="257">
        <f t="shared" si="12"/>
        <v>1.8199999999999998</v>
      </c>
      <c r="DL26" s="257"/>
      <c r="DM26" s="267">
        <f t="shared" si="0"/>
        <v>10.78</v>
      </c>
      <c r="DN26" s="532">
        <v>10.78</v>
      </c>
      <c r="DO26" s="424">
        <v>0</v>
      </c>
      <c r="DP26" s="424"/>
      <c r="DQ26" s="424">
        <v>3.43</v>
      </c>
      <c r="DR26" s="424" t="s">
        <v>236</v>
      </c>
      <c r="DS26" s="424">
        <v>4.6</v>
      </c>
      <c r="DT26" s="424" t="s">
        <v>705</v>
      </c>
      <c r="DU26" s="424">
        <f t="shared" si="3"/>
        <v>8577.3</v>
      </c>
      <c r="DV26" s="424"/>
      <c r="DW26" s="348">
        <f t="shared" si="1"/>
        <v>18.81</v>
      </c>
      <c r="DX26" s="532">
        <v>18.81</v>
      </c>
      <c r="DY26" s="347">
        <v>1.5</v>
      </c>
      <c r="DZ26" s="347"/>
      <c r="EA26" s="347">
        <v>0</v>
      </c>
      <c r="EB26" s="347"/>
      <c r="EC26" s="347">
        <v>0</v>
      </c>
      <c r="ED26" s="347">
        <v>0</v>
      </c>
      <c r="EE26" s="347"/>
      <c r="EF26" s="347"/>
      <c r="EG26" s="472">
        <v>0</v>
      </c>
      <c r="EH26" s="574">
        <v>0</v>
      </c>
      <c r="EI26" s="472">
        <v>2</v>
      </c>
      <c r="EJ26" s="472">
        <v>0</v>
      </c>
      <c r="EK26" s="472">
        <f t="shared" si="13"/>
        <v>2</v>
      </c>
      <c r="EL26" s="472">
        <v>36.56</v>
      </c>
      <c r="EM26" s="574" t="s">
        <v>190</v>
      </c>
    </row>
    <row r="27" spans="1:143" ht="12.75">
      <c r="A27" s="467">
        <v>1611</v>
      </c>
      <c r="B27" s="322">
        <v>12</v>
      </c>
      <c r="C27" s="170" t="s">
        <v>9</v>
      </c>
      <c r="D27" s="323">
        <v>158</v>
      </c>
      <c r="E27" s="334">
        <v>39539</v>
      </c>
      <c r="F27" s="337">
        <v>5</v>
      </c>
      <c r="G27" s="334">
        <v>39508</v>
      </c>
      <c r="H27" s="337" t="s">
        <v>59</v>
      </c>
      <c r="I27" s="336">
        <v>39995</v>
      </c>
      <c r="J27" s="337"/>
      <c r="K27" s="336"/>
      <c r="L27" s="334"/>
      <c r="M27" s="334">
        <v>39953</v>
      </c>
      <c r="N27" s="247" t="s">
        <v>395</v>
      </c>
      <c r="O27" s="617">
        <v>4</v>
      </c>
      <c r="P27" s="247" t="s">
        <v>424</v>
      </c>
      <c r="Q27" s="617">
        <v>144</v>
      </c>
      <c r="R27" s="209">
        <v>682</v>
      </c>
      <c r="S27" s="209">
        <v>0</v>
      </c>
      <c r="T27" s="209">
        <v>37.7</v>
      </c>
      <c r="U27" s="209">
        <v>0</v>
      </c>
      <c r="V27" s="209">
        <v>1021.5</v>
      </c>
      <c r="W27" s="209">
        <v>336.6</v>
      </c>
      <c r="X27" s="209">
        <f t="shared" si="4"/>
        <v>2077.8</v>
      </c>
      <c r="Y27" s="626">
        <f t="shared" si="14"/>
        <v>7708.3</v>
      </c>
      <c r="Z27" s="224">
        <v>4</v>
      </c>
      <c r="AA27" s="219">
        <f t="shared" si="5"/>
        <v>7708.3</v>
      </c>
      <c r="AB27" s="613">
        <v>7708.3</v>
      </c>
      <c r="AC27" s="613"/>
      <c r="AD27" s="605">
        <f t="shared" si="6"/>
        <v>7708.3</v>
      </c>
      <c r="AE27" s="342">
        <v>381</v>
      </c>
      <c r="AF27" s="373"/>
      <c r="AG27" s="374"/>
      <c r="AH27" s="374" t="s">
        <v>440</v>
      </c>
      <c r="AI27" s="374"/>
      <c r="AJ27" s="374"/>
      <c r="AK27" s="583">
        <v>2077.8</v>
      </c>
      <c r="AL27" s="363">
        <v>1.48</v>
      </c>
      <c r="AM27" s="383">
        <v>1018.6</v>
      </c>
      <c r="AN27" s="383">
        <v>0.0296</v>
      </c>
      <c r="AO27" s="158">
        <v>1</v>
      </c>
      <c r="AP27" s="158">
        <v>1</v>
      </c>
      <c r="AQ27" s="171">
        <v>0</v>
      </c>
      <c r="AR27" s="158">
        <v>1</v>
      </c>
      <c r="AS27" s="158">
        <v>1</v>
      </c>
      <c r="AT27" s="158">
        <v>1</v>
      </c>
      <c r="AU27" s="277" t="s">
        <v>518</v>
      </c>
      <c r="AV27" s="256">
        <v>4.36</v>
      </c>
      <c r="AW27" s="256">
        <v>25.95</v>
      </c>
      <c r="AX27" s="163">
        <v>0</v>
      </c>
      <c r="AY27" s="254" t="s">
        <v>516</v>
      </c>
      <c r="AZ27" s="283" t="s">
        <v>537</v>
      </c>
      <c r="BA27" s="261">
        <v>0.0674</v>
      </c>
      <c r="BB27" s="262">
        <v>1952.55</v>
      </c>
      <c r="BC27" s="262">
        <v>25.95</v>
      </c>
      <c r="BD27" s="262">
        <f t="shared" si="15"/>
        <v>157.5519</v>
      </c>
      <c r="BE27" s="262">
        <v>3.2</v>
      </c>
      <c r="BF27" s="262">
        <v>0</v>
      </c>
      <c r="BG27" s="265" t="s">
        <v>181</v>
      </c>
      <c r="BH27" s="265" t="s">
        <v>548</v>
      </c>
      <c r="BI27" s="168">
        <v>1</v>
      </c>
      <c r="BJ27" s="168">
        <v>1</v>
      </c>
      <c r="BK27" s="198">
        <v>1755.25</v>
      </c>
      <c r="BL27" s="289" t="s">
        <v>201</v>
      </c>
      <c r="BM27" s="169">
        <v>1749.6</v>
      </c>
      <c r="BN27" s="198">
        <v>0.18</v>
      </c>
      <c r="BO27" s="198">
        <f t="shared" si="7"/>
        <v>0.0257143</v>
      </c>
      <c r="BP27" s="198">
        <f t="shared" si="8"/>
        <v>44.9897</v>
      </c>
      <c r="BQ27" s="198" t="s">
        <v>657</v>
      </c>
      <c r="BR27" s="169" t="s">
        <v>179</v>
      </c>
      <c r="BS27" s="169" t="s">
        <v>377</v>
      </c>
      <c r="BT27" s="301">
        <v>2</v>
      </c>
      <c r="BU27" s="264">
        <v>0</v>
      </c>
      <c r="BV27" s="301"/>
      <c r="BW27" s="389" t="s">
        <v>440</v>
      </c>
      <c r="BX27" s="301">
        <v>1</v>
      </c>
      <c r="BY27" s="264">
        <v>4.44</v>
      </c>
      <c r="BZ27" s="299">
        <v>7708.6</v>
      </c>
      <c r="CA27" s="270">
        <v>0.83</v>
      </c>
      <c r="CB27" s="270">
        <v>0.48</v>
      </c>
      <c r="CC27" s="270">
        <v>0.45</v>
      </c>
      <c r="CD27" s="270">
        <v>0.29</v>
      </c>
      <c r="CE27" s="270">
        <v>0.29</v>
      </c>
      <c r="CF27" s="270">
        <v>0.17</v>
      </c>
      <c r="CG27" s="270">
        <v>2.6</v>
      </c>
      <c r="CH27" s="270">
        <f t="shared" si="9"/>
        <v>5.109999999999999</v>
      </c>
      <c r="CI27" s="270" t="s">
        <v>190</v>
      </c>
      <c r="CJ27" s="270">
        <v>0</v>
      </c>
      <c r="CK27" s="270"/>
      <c r="CL27" s="270">
        <f t="shared" si="10"/>
        <v>5.109999999999999</v>
      </c>
      <c r="CM27" s="416">
        <v>3.08</v>
      </c>
      <c r="CN27" s="416" t="s">
        <v>691</v>
      </c>
      <c r="CO27" s="416">
        <v>0.13</v>
      </c>
      <c r="CP27" s="473" t="s">
        <v>321</v>
      </c>
      <c r="CQ27" s="416">
        <v>0.35</v>
      </c>
      <c r="CR27" s="473" t="s">
        <v>214</v>
      </c>
      <c r="CS27" s="416">
        <v>0.1</v>
      </c>
      <c r="CT27" s="473" t="s">
        <v>281</v>
      </c>
      <c r="CU27" s="416">
        <v>0.06</v>
      </c>
      <c r="CV27" s="416">
        <v>0.13</v>
      </c>
      <c r="CW27" s="416">
        <v>0</v>
      </c>
      <c r="CX27" s="416"/>
      <c r="CY27" s="416">
        <f t="shared" si="11"/>
        <v>0.19</v>
      </c>
      <c r="CZ27" s="416"/>
      <c r="DA27" s="257">
        <v>0.53</v>
      </c>
      <c r="DB27" s="257">
        <v>0.36</v>
      </c>
      <c r="DC27" s="257">
        <v>0.11</v>
      </c>
      <c r="DD27" s="257">
        <v>0.11</v>
      </c>
      <c r="DE27" s="257">
        <v>0.17</v>
      </c>
      <c r="DF27" s="257">
        <v>0.17</v>
      </c>
      <c r="DG27" s="257">
        <v>0.12</v>
      </c>
      <c r="DH27" s="257">
        <v>0.12</v>
      </c>
      <c r="DI27" s="257">
        <v>0.13</v>
      </c>
      <c r="DJ27" s="257">
        <v>0</v>
      </c>
      <c r="DK27" s="257">
        <f t="shared" si="12"/>
        <v>1.8199999999999998</v>
      </c>
      <c r="DL27" s="257"/>
      <c r="DM27" s="267">
        <f t="shared" si="0"/>
        <v>10.78</v>
      </c>
      <c r="DN27" s="532">
        <v>10.78</v>
      </c>
      <c r="DO27" s="424">
        <v>0</v>
      </c>
      <c r="DP27" s="424"/>
      <c r="DQ27" s="424">
        <v>3.43</v>
      </c>
      <c r="DR27" s="424" t="s">
        <v>236</v>
      </c>
      <c r="DS27" s="424">
        <v>4.6</v>
      </c>
      <c r="DT27" s="424" t="s">
        <v>705</v>
      </c>
      <c r="DU27" s="424">
        <f t="shared" si="3"/>
        <v>7708.3</v>
      </c>
      <c r="DV27" s="424"/>
      <c r="DW27" s="348">
        <f t="shared" si="1"/>
        <v>18.81</v>
      </c>
      <c r="DX27" s="532">
        <v>18.81</v>
      </c>
      <c r="DY27" s="347">
        <v>3</v>
      </c>
      <c r="DZ27" s="347"/>
      <c r="EA27" s="347">
        <v>0</v>
      </c>
      <c r="EB27" s="347"/>
      <c r="EC27" s="347">
        <v>0</v>
      </c>
      <c r="ED27" s="347">
        <v>0</v>
      </c>
      <c r="EE27" s="347"/>
      <c r="EF27" s="347"/>
      <c r="EG27" s="472">
        <v>0</v>
      </c>
      <c r="EH27" s="574">
        <v>0</v>
      </c>
      <c r="EI27" s="472">
        <v>2</v>
      </c>
      <c r="EJ27" s="472">
        <v>0</v>
      </c>
      <c r="EK27" s="472">
        <f t="shared" si="13"/>
        <v>2</v>
      </c>
      <c r="EL27" s="472">
        <v>36.56</v>
      </c>
      <c r="EM27" s="574" t="s">
        <v>190</v>
      </c>
    </row>
    <row r="28" spans="1:143" ht="12.75">
      <c r="A28" s="467">
        <v>1612</v>
      </c>
      <c r="B28" s="322">
        <v>13</v>
      </c>
      <c r="C28" s="170" t="s">
        <v>9</v>
      </c>
      <c r="D28" s="323">
        <v>160</v>
      </c>
      <c r="E28" s="334">
        <v>39965</v>
      </c>
      <c r="F28" s="337">
        <v>26</v>
      </c>
      <c r="G28" s="336">
        <v>39955</v>
      </c>
      <c r="H28" s="337"/>
      <c r="I28" s="336"/>
      <c r="J28" s="337"/>
      <c r="K28" s="336"/>
      <c r="L28" s="334"/>
      <c r="M28" s="334">
        <v>39931</v>
      </c>
      <c r="N28" s="247" t="s">
        <v>398</v>
      </c>
      <c r="O28" s="617">
        <v>4</v>
      </c>
      <c r="P28" s="247" t="s">
        <v>424</v>
      </c>
      <c r="Q28" s="617">
        <v>144</v>
      </c>
      <c r="R28" s="209">
        <v>0</v>
      </c>
      <c r="S28" s="209">
        <v>0</v>
      </c>
      <c r="T28" s="209">
        <v>0</v>
      </c>
      <c r="U28" s="209">
        <v>0</v>
      </c>
      <c r="V28" s="209">
        <v>1036.8</v>
      </c>
      <c r="W28" s="209">
        <v>1028.7</v>
      </c>
      <c r="X28" s="209">
        <f t="shared" si="4"/>
        <v>2065.5</v>
      </c>
      <c r="Y28" s="626">
        <f t="shared" si="14"/>
        <v>8435.6</v>
      </c>
      <c r="Z28" s="224">
        <v>4</v>
      </c>
      <c r="AA28" s="219">
        <f t="shared" si="5"/>
        <v>8435.6</v>
      </c>
      <c r="AB28" s="613">
        <v>8435.6</v>
      </c>
      <c r="AC28" s="613"/>
      <c r="AD28" s="605">
        <f t="shared" si="6"/>
        <v>8435.6</v>
      </c>
      <c r="AE28" s="342">
        <v>438</v>
      </c>
      <c r="AF28" s="373"/>
      <c r="AG28" s="374"/>
      <c r="AH28" s="374" t="s">
        <v>440</v>
      </c>
      <c r="AI28" s="374"/>
      <c r="AJ28" s="374"/>
      <c r="AK28" s="583">
        <v>2065.5</v>
      </c>
      <c r="AL28" s="363">
        <v>1.48</v>
      </c>
      <c r="AM28" s="383">
        <v>1028.7</v>
      </c>
      <c r="AN28" s="383">
        <v>0.0296</v>
      </c>
      <c r="AO28" s="158">
        <v>1</v>
      </c>
      <c r="AP28" s="158">
        <v>1</v>
      </c>
      <c r="AQ28" s="171">
        <v>0</v>
      </c>
      <c r="AR28" s="158">
        <v>1</v>
      </c>
      <c r="AS28" s="158">
        <v>1</v>
      </c>
      <c r="AT28" s="158">
        <v>1</v>
      </c>
      <c r="AU28" s="277" t="s">
        <v>518</v>
      </c>
      <c r="AV28" s="256">
        <v>4.36</v>
      </c>
      <c r="AW28" s="256">
        <v>25.95</v>
      </c>
      <c r="AX28" s="163">
        <v>0</v>
      </c>
      <c r="AY28" s="254" t="s">
        <v>516</v>
      </c>
      <c r="AZ28" s="283" t="s">
        <v>537</v>
      </c>
      <c r="BA28" s="261">
        <v>0.0674</v>
      </c>
      <c r="BB28" s="262">
        <v>1848.65</v>
      </c>
      <c r="BC28" s="262">
        <v>25.95</v>
      </c>
      <c r="BD28" s="262">
        <f t="shared" si="15"/>
        <v>150.549</v>
      </c>
      <c r="BE28" s="262">
        <v>3.2</v>
      </c>
      <c r="BF28" s="262">
        <v>0</v>
      </c>
      <c r="BG28" s="265" t="s">
        <v>180</v>
      </c>
      <c r="BH28" s="266"/>
      <c r="BI28" s="168">
        <v>1</v>
      </c>
      <c r="BJ28" s="168">
        <v>1</v>
      </c>
      <c r="BK28" s="198">
        <v>1755.25</v>
      </c>
      <c r="BL28" s="289" t="s">
        <v>201</v>
      </c>
      <c r="BM28" s="169">
        <v>1848.65</v>
      </c>
      <c r="BN28" s="198">
        <v>0.18</v>
      </c>
      <c r="BO28" s="198">
        <f t="shared" si="7"/>
        <v>0.0257143</v>
      </c>
      <c r="BP28" s="198">
        <f t="shared" si="8"/>
        <v>47.5367</v>
      </c>
      <c r="BQ28" s="198" t="s">
        <v>657</v>
      </c>
      <c r="BR28" s="169" t="s">
        <v>180</v>
      </c>
      <c r="BS28" s="553" t="s">
        <v>538</v>
      </c>
      <c r="BT28" s="301">
        <v>2</v>
      </c>
      <c r="BU28" s="264">
        <v>0</v>
      </c>
      <c r="BV28" s="301"/>
      <c r="BW28" s="389" t="s">
        <v>440</v>
      </c>
      <c r="BX28" s="301">
        <v>1</v>
      </c>
      <c r="BY28" s="264">
        <v>4.44</v>
      </c>
      <c r="BZ28" s="299">
        <v>8435.6</v>
      </c>
      <c r="CA28" s="270">
        <v>0.83</v>
      </c>
      <c r="CB28" s="270">
        <v>0.48</v>
      </c>
      <c r="CC28" s="270">
        <v>0.45</v>
      </c>
      <c r="CD28" s="270">
        <v>0.29</v>
      </c>
      <c r="CE28" s="270">
        <v>0.29</v>
      </c>
      <c r="CF28" s="270">
        <v>0.17</v>
      </c>
      <c r="CG28" s="270">
        <v>2.6</v>
      </c>
      <c r="CH28" s="270">
        <f t="shared" si="9"/>
        <v>5.109999999999999</v>
      </c>
      <c r="CI28" s="270" t="s">
        <v>190</v>
      </c>
      <c r="CJ28" s="460">
        <v>0.8</v>
      </c>
      <c r="CK28" s="270" t="s">
        <v>190</v>
      </c>
      <c r="CL28" s="270">
        <f t="shared" si="10"/>
        <v>5.909999999999999</v>
      </c>
      <c r="CM28" s="416">
        <v>3.08</v>
      </c>
      <c r="CN28" s="416" t="s">
        <v>691</v>
      </c>
      <c r="CO28" s="416">
        <v>0.13</v>
      </c>
      <c r="CP28" s="473" t="s">
        <v>321</v>
      </c>
      <c r="CQ28" s="416">
        <v>0.35</v>
      </c>
      <c r="CR28" s="473" t="s">
        <v>214</v>
      </c>
      <c r="CS28" s="416">
        <v>0.1</v>
      </c>
      <c r="CT28" s="473" t="s">
        <v>281</v>
      </c>
      <c r="CU28" s="416">
        <v>0.06</v>
      </c>
      <c r="CV28" s="416">
        <v>0.13</v>
      </c>
      <c r="CW28" s="416">
        <v>0</v>
      </c>
      <c r="CX28" s="416"/>
      <c r="CY28" s="416">
        <f t="shared" si="11"/>
        <v>0.19</v>
      </c>
      <c r="CZ28" s="416"/>
      <c r="DA28" s="257">
        <v>0.53</v>
      </c>
      <c r="DB28" s="257">
        <v>0.36</v>
      </c>
      <c r="DC28" s="257">
        <v>0.11</v>
      </c>
      <c r="DD28" s="257">
        <v>0.11</v>
      </c>
      <c r="DE28" s="257">
        <v>0.17</v>
      </c>
      <c r="DF28" s="257">
        <v>0.17</v>
      </c>
      <c r="DG28" s="257">
        <v>0.12</v>
      </c>
      <c r="DH28" s="257">
        <v>0.12</v>
      </c>
      <c r="DI28" s="257">
        <v>0.13</v>
      </c>
      <c r="DJ28" s="257">
        <v>0</v>
      </c>
      <c r="DK28" s="257">
        <f t="shared" si="12"/>
        <v>1.8199999999999998</v>
      </c>
      <c r="DL28" s="257"/>
      <c r="DM28" s="267">
        <f t="shared" si="0"/>
        <v>11.579999999999998</v>
      </c>
      <c r="DN28" s="532">
        <v>11.58</v>
      </c>
      <c r="DO28" s="462">
        <v>1</v>
      </c>
      <c r="DP28" s="424" t="s">
        <v>190</v>
      </c>
      <c r="DQ28" s="424">
        <v>3.43</v>
      </c>
      <c r="DR28" s="424" t="s">
        <v>236</v>
      </c>
      <c r="DS28" s="424">
        <v>4.6</v>
      </c>
      <c r="DT28" s="424" t="s">
        <v>705</v>
      </c>
      <c r="DU28" s="424">
        <f t="shared" si="3"/>
        <v>8435.6</v>
      </c>
      <c r="DV28" s="424"/>
      <c r="DW28" s="348">
        <f t="shared" si="1"/>
        <v>20.61</v>
      </c>
      <c r="DX28" s="532">
        <v>20.61</v>
      </c>
      <c r="DY28" s="347">
        <v>0</v>
      </c>
      <c r="DZ28" s="347"/>
      <c r="EA28" s="347">
        <v>0</v>
      </c>
      <c r="EB28" s="347"/>
      <c r="EC28" s="347">
        <v>0</v>
      </c>
      <c r="ED28" s="347">
        <v>0</v>
      </c>
      <c r="EE28" s="347"/>
      <c r="EF28" s="347"/>
      <c r="EG28" s="472">
        <v>0</v>
      </c>
      <c r="EH28" s="574">
        <v>0</v>
      </c>
      <c r="EI28" s="472">
        <v>2</v>
      </c>
      <c r="EJ28" s="472">
        <v>0</v>
      </c>
      <c r="EK28" s="472">
        <f t="shared" si="13"/>
        <v>2</v>
      </c>
      <c r="EL28" s="472">
        <v>36.56</v>
      </c>
      <c r="EM28" s="574" t="s">
        <v>190</v>
      </c>
    </row>
    <row r="29" spans="1:143" ht="12.75">
      <c r="A29" s="467">
        <v>1613</v>
      </c>
      <c r="B29" s="322">
        <v>14</v>
      </c>
      <c r="C29" s="170" t="s">
        <v>9</v>
      </c>
      <c r="D29" s="323" t="s">
        <v>10</v>
      </c>
      <c r="E29" s="334">
        <v>39814</v>
      </c>
      <c r="F29" s="337">
        <v>10</v>
      </c>
      <c r="G29" s="336">
        <v>39814</v>
      </c>
      <c r="H29" s="337"/>
      <c r="I29" s="336"/>
      <c r="J29" s="337"/>
      <c r="K29" s="336"/>
      <c r="L29" s="334"/>
      <c r="M29" s="334">
        <v>39814</v>
      </c>
      <c r="N29" s="247" t="s">
        <v>399</v>
      </c>
      <c r="O29" s="617">
        <v>1</v>
      </c>
      <c r="P29" s="247" t="s">
        <v>426</v>
      </c>
      <c r="Q29" s="617">
        <v>52</v>
      </c>
      <c r="R29" s="209">
        <v>592.8</v>
      </c>
      <c r="S29" s="209">
        <v>0</v>
      </c>
      <c r="T29" s="209">
        <v>194.5</v>
      </c>
      <c r="U29" s="209">
        <v>0</v>
      </c>
      <c r="V29" s="209">
        <v>0</v>
      </c>
      <c r="W29" s="209">
        <v>269.8</v>
      </c>
      <c r="X29" s="209">
        <f t="shared" si="4"/>
        <v>1057.1</v>
      </c>
      <c r="Y29" s="626">
        <f t="shared" si="14"/>
        <v>3639.1</v>
      </c>
      <c r="Z29" s="224">
        <v>2</v>
      </c>
      <c r="AA29" s="219">
        <v>0</v>
      </c>
      <c r="AB29" s="613">
        <v>3711</v>
      </c>
      <c r="AC29" s="613">
        <v>71.9</v>
      </c>
      <c r="AD29" s="605">
        <f t="shared" si="6"/>
        <v>3639.1</v>
      </c>
      <c r="AE29" s="342">
        <v>184</v>
      </c>
      <c r="AF29" s="373"/>
      <c r="AG29" s="374"/>
      <c r="AH29" s="374" t="s">
        <v>440</v>
      </c>
      <c r="AI29" s="374"/>
      <c r="AJ29" s="374"/>
      <c r="AK29" s="583">
        <v>862.6</v>
      </c>
      <c r="AL29" s="363">
        <v>1.48</v>
      </c>
      <c r="AM29" s="383">
        <v>862.6</v>
      </c>
      <c r="AN29" s="383">
        <v>0.0296</v>
      </c>
      <c r="AO29" s="158">
        <v>1</v>
      </c>
      <c r="AP29" s="158">
        <v>1</v>
      </c>
      <c r="AQ29" s="171">
        <v>0</v>
      </c>
      <c r="AR29" s="158">
        <v>1</v>
      </c>
      <c r="AS29" s="158">
        <v>1</v>
      </c>
      <c r="AT29" s="158">
        <v>1</v>
      </c>
      <c r="AU29" s="277" t="s">
        <v>518</v>
      </c>
      <c r="AV29" s="256">
        <v>4.36</v>
      </c>
      <c r="AW29" s="256">
        <v>25.95</v>
      </c>
      <c r="AX29" s="163">
        <v>0</v>
      </c>
      <c r="AY29" s="254" t="s">
        <v>516</v>
      </c>
      <c r="AZ29" s="283" t="s">
        <v>526</v>
      </c>
      <c r="BA29" s="261">
        <v>0.0695</v>
      </c>
      <c r="BB29" s="262">
        <v>2036.6</v>
      </c>
      <c r="BC29" s="262">
        <v>25.95</v>
      </c>
      <c r="BD29" s="262">
        <f t="shared" si="15"/>
        <v>167.4937</v>
      </c>
      <c r="BE29" s="262">
        <v>3.2</v>
      </c>
      <c r="BF29" s="262">
        <v>0</v>
      </c>
      <c r="BG29" s="265" t="s">
        <v>179</v>
      </c>
      <c r="BH29" s="265" t="s">
        <v>545</v>
      </c>
      <c r="BI29" s="168">
        <v>1</v>
      </c>
      <c r="BJ29" s="168">
        <v>1</v>
      </c>
      <c r="BK29" s="198">
        <v>1755.25</v>
      </c>
      <c r="BL29" s="289" t="s">
        <v>201</v>
      </c>
      <c r="BM29" s="169">
        <v>2036.6</v>
      </c>
      <c r="BN29" s="198">
        <v>0.18</v>
      </c>
      <c r="BO29" s="198">
        <f t="shared" si="7"/>
        <v>0.0257143</v>
      </c>
      <c r="BP29" s="198">
        <f t="shared" si="8"/>
        <v>52.3697</v>
      </c>
      <c r="BQ29" s="198" t="s">
        <v>657</v>
      </c>
      <c r="BR29" s="169" t="s">
        <v>179</v>
      </c>
      <c r="BS29" s="169" t="s">
        <v>376</v>
      </c>
      <c r="BT29" s="301">
        <v>2</v>
      </c>
      <c r="BU29" s="264">
        <v>0</v>
      </c>
      <c r="BV29" s="301">
        <v>1</v>
      </c>
      <c r="BW29" s="301">
        <v>3.11</v>
      </c>
      <c r="BX29" s="301">
        <v>0</v>
      </c>
      <c r="BY29" s="476" t="s">
        <v>538</v>
      </c>
      <c r="BZ29" s="299">
        <v>0</v>
      </c>
      <c r="CA29" s="270">
        <v>0.83</v>
      </c>
      <c r="CB29" s="270">
        <v>0.48</v>
      </c>
      <c r="CC29" s="270">
        <v>0.45</v>
      </c>
      <c r="CD29" s="270">
        <v>0.29</v>
      </c>
      <c r="CE29" s="270">
        <v>0.29</v>
      </c>
      <c r="CF29" s="270">
        <v>0.17</v>
      </c>
      <c r="CG29" s="270">
        <v>2.6</v>
      </c>
      <c r="CH29" s="270">
        <f t="shared" si="9"/>
        <v>5.109999999999999</v>
      </c>
      <c r="CI29" s="270" t="s">
        <v>190</v>
      </c>
      <c r="CJ29" s="270">
        <v>0</v>
      </c>
      <c r="CK29" s="270"/>
      <c r="CL29" s="270">
        <f t="shared" si="10"/>
        <v>5.109999999999999</v>
      </c>
      <c r="CM29" s="416">
        <v>3.08</v>
      </c>
      <c r="CN29" s="416" t="s">
        <v>691</v>
      </c>
      <c r="CO29" s="416">
        <v>0</v>
      </c>
      <c r="CP29" s="413" t="s">
        <v>538</v>
      </c>
      <c r="CQ29" s="416">
        <v>0.35</v>
      </c>
      <c r="CR29" s="473" t="s">
        <v>214</v>
      </c>
      <c r="CS29" s="416">
        <v>0.1</v>
      </c>
      <c r="CT29" s="473" t="s">
        <v>281</v>
      </c>
      <c r="CU29" s="416">
        <v>0.06</v>
      </c>
      <c r="CV29" s="416">
        <v>0.13</v>
      </c>
      <c r="CW29" s="416">
        <v>0</v>
      </c>
      <c r="CX29" s="416"/>
      <c r="CY29" s="416">
        <f t="shared" si="11"/>
        <v>0.19</v>
      </c>
      <c r="CZ29" s="416"/>
      <c r="DA29" s="257">
        <v>0.53</v>
      </c>
      <c r="DB29" s="257">
        <v>0.36</v>
      </c>
      <c r="DC29" s="257">
        <v>0.11</v>
      </c>
      <c r="DD29" s="257">
        <v>0.11</v>
      </c>
      <c r="DE29" s="257">
        <v>0.17</v>
      </c>
      <c r="DF29" s="257">
        <v>0.17</v>
      </c>
      <c r="DG29" s="257">
        <v>0.12</v>
      </c>
      <c r="DH29" s="257">
        <v>0.12</v>
      </c>
      <c r="DI29" s="257">
        <v>0.13</v>
      </c>
      <c r="DJ29" s="257">
        <v>0</v>
      </c>
      <c r="DK29" s="257">
        <f t="shared" si="12"/>
        <v>1.8199999999999998</v>
      </c>
      <c r="DL29" s="257"/>
      <c r="DM29" s="267">
        <f t="shared" si="0"/>
        <v>10.649999999999999</v>
      </c>
      <c r="DN29" s="532">
        <v>10.65</v>
      </c>
      <c r="DO29" s="424">
        <v>0</v>
      </c>
      <c r="DP29" s="424"/>
      <c r="DQ29" s="424">
        <v>3.43</v>
      </c>
      <c r="DR29" s="424" t="s">
        <v>236</v>
      </c>
      <c r="DS29" s="424">
        <v>4.6</v>
      </c>
      <c r="DT29" s="424" t="s">
        <v>705</v>
      </c>
      <c r="DU29" s="424">
        <f t="shared" si="3"/>
        <v>3639.1</v>
      </c>
      <c r="DV29" s="424"/>
      <c r="DW29" s="348">
        <f t="shared" si="1"/>
        <v>18.68</v>
      </c>
      <c r="DX29" s="532">
        <v>18.68</v>
      </c>
      <c r="DY29" s="347">
        <v>0</v>
      </c>
      <c r="DZ29" s="347"/>
      <c r="EA29" s="347">
        <v>0</v>
      </c>
      <c r="EB29" s="347"/>
      <c r="EC29" s="347">
        <v>0</v>
      </c>
      <c r="ED29" s="347">
        <v>0</v>
      </c>
      <c r="EE29" s="347"/>
      <c r="EF29" s="347"/>
      <c r="EG29" s="472">
        <v>0</v>
      </c>
      <c r="EH29" s="574">
        <v>0</v>
      </c>
      <c r="EI29" s="472">
        <v>2</v>
      </c>
      <c r="EJ29" s="472">
        <v>0</v>
      </c>
      <c r="EK29" s="472">
        <f t="shared" si="13"/>
        <v>2</v>
      </c>
      <c r="EL29" s="472">
        <v>36.56</v>
      </c>
      <c r="EM29" s="574" t="s">
        <v>190</v>
      </c>
    </row>
    <row r="30" spans="1:143" ht="12.75">
      <c r="A30" s="467">
        <v>1614</v>
      </c>
      <c r="B30" s="322">
        <v>15</v>
      </c>
      <c r="C30" s="318" t="s">
        <v>11</v>
      </c>
      <c r="D30" s="323">
        <v>47</v>
      </c>
      <c r="E30" s="334">
        <v>39814</v>
      </c>
      <c r="F30" s="337">
        <v>11</v>
      </c>
      <c r="G30" s="336">
        <v>39814</v>
      </c>
      <c r="H30" s="337"/>
      <c r="I30" s="336"/>
      <c r="J30" s="337"/>
      <c r="K30" s="336"/>
      <c r="L30" s="334"/>
      <c r="M30" s="334">
        <v>39810</v>
      </c>
      <c r="N30" s="247" t="s">
        <v>400</v>
      </c>
      <c r="O30" s="617">
        <v>4</v>
      </c>
      <c r="P30" s="247" t="s">
        <v>424</v>
      </c>
      <c r="Q30" s="617">
        <v>144</v>
      </c>
      <c r="R30" s="209">
        <v>0</v>
      </c>
      <c r="S30" s="209">
        <v>0</v>
      </c>
      <c r="T30" s="209">
        <v>24.9</v>
      </c>
      <c r="U30" s="209">
        <v>14</v>
      </c>
      <c r="V30" s="209">
        <v>933.4</v>
      </c>
      <c r="W30" s="209">
        <v>1134.9</v>
      </c>
      <c r="X30" s="209">
        <f t="shared" si="4"/>
        <v>2107.2</v>
      </c>
      <c r="Y30" s="626">
        <f t="shared" si="14"/>
        <v>7836.9</v>
      </c>
      <c r="Z30" s="224">
        <v>4</v>
      </c>
      <c r="AA30" s="219">
        <f t="shared" si="5"/>
        <v>7836.9</v>
      </c>
      <c r="AB30" s="613">
        <v>7836.9</v>
      </c>
      <c r="AC30" s="613"/>
      <c r="AD30" s="605">
        <f t="shared" si="6"/>
        <v>7836.9</v>
      </c>
      <c r="AE30" s="342">
        <v>367</v>
      </c>
      <c r="AF30" s="373"/>
      <c r="AG30" s="374"/>
      <c r="AH30" s="374" t="s">
        <v>440</v>
      </c>
      <c r="AI30" s="374"/>
      <c r="AJ30" s="374"/>
      <c r="AK30" s="583">
        <v>2105.9</v>
      </c>
      <c r="AL30" s="363">
        <v>1.48</v>
      </c>
      <c r="AM30" s="383">
        <v>1134.9</v>
      </c>
      <c r="AN30" s="383">
        <v>0.0296</v>
      </c>
      <c r="AO30" s="158">
        <v>1</v>
      </c>
      <c r="AP30" s="158">
        <v>1</v>
      </c>
      <c r="AQ30" s="171">
        <v>0</v>
      </c>
      <c r="AR30" s="158">
        <v>1</v>
      </c>
      <c r="AS30" s="158">
        <v>0</v>
      </c>
      <c r="AT30" s="158">
        <v>1</v>
      </c>
      <c r="AU30" s="277" t="s">
        <v>518</v>
      </c>
      <c r="AV30" s="256">
        <v>4.36</v>
      </c>
      <c r="AW30" s="256">
        <v>25.95</v>
      </c>
      <c r="AX30" s="163">
        <v>0</v>
      </c>
      <c r="AY30" s="254" t="s">
        <v>516</v>
      </c>
      <c r="AZ30" s="283" t="s">
        <v>537</v>
      </c>
      <c r="BA30" s="261">
        <v>0.0674</v>
      </c>
      <c r="BB30" s="262">
        <v>1848.65</v>
      </c>
      <c r="BC30" s="262">
        <v>25.95</v>
      </c>
      <c r="BD30" s="262">
        <f t="shared" si="15"/>
        <v>150.549</v>
      </c>
      <c r="BE30" s="262">
        <v>3.2</v>
      </c>
      <c r="BF30" s="262">
        <v>0</v>
      </c>
      <c r="BG30" s="265" t="s">
        <v>180</v>
      </c>
      <c r="BH30" s="266"/>
      <c r="BI30" s="168">
        <v>1</v>
      </c>
      <c r="BJ30" s="168">
        <v>1</v>
      </c>
      <c r="BK30" s="198">
        <v>1755.25</v>
      </c>
      <c r="BL30" s="289" t="s">
        <v>724</v>
      </c>
      <c r="BM30" s="169">
        <v>1848.65</v>
      </c>
      <c r="BN30" s="198">
        <v>0.18</v>
      </c>
      <c r="BO30" s="198">
        <f t="shared" si="7"/>
        <v>0.0257143</v>
      </c>
      <c r="BP30" s="198">
        <f t="shared" si="8"/>
        <v>47.5367</v>
      </c>
      <c r="BQ30" s="198" t="s">
        <v>657</v>
      </c>
      <c r="BR30" s="169" t="s">
        <v>180</v>
      </c>
      <c r="BS30" s="553" t="s">
        <v>538</v>
      </c>
      <c r="BT30" s="301">
        <v>2</v>
      </c>
      <c r="BU30" s="264">
        <v>0</v>
      </c>
      <c r="BV30" s="301"/>
      <c r="BW30" s="389" t="s">
        <v>440</v>
      </c>
      <c r="BX30" s="301">
        <v>1</v>
      </c>
      <c r="BY30" s="264">
        <v>4.44</v>
      </c>
      <c r="BZ30" s="299">
        <v>7836.9</v>
      </c>
      <c r="CA30" s="270">
        <v>0.83</v>
      </c>
      <c r="CB30" s="270">
        <v>0.48</v>
      </c>
      <c r="CC30" s="270">
        <v>0.45</v>
      </c>
      <c r="CD30" s="270">
        <v>0.29</v>
      </c>
      <c r="CE30" s="270">
        <v>0.29</v>
      </c>
      <c r="CF30" s="270">
        <v>0.17</v>
      </c>
      <c r="CG30" s="270">
        <v>2.6</v>
      </c>
      <c r="CH30" s="270">
        <f t="shared" si="9"/>
        <v>5.109999999999999</v>
      </c>
      <c r="CI30" s="270" t="s">
        <v>190</v>
      </c>
      <c r="CJ30" s="270">
        <v>0</v>
      </c>
      <c r="CK30" s="270"/>
      <c r="CL30" s="270">
        <f t="shared" si="10"/>
        <v>5.109999999999999</v>
      </c>
      <c r="CM30" s="416">
        <v>3.08</v>
      </c>
      <c r="CN30" s="416" t="s">
        <v>691</v>
      </c>
      <c r="CO30" s="416">
        <v>0.13</v>
      </c>
      <c r="CP30" s="473" t="s">
        <v>321</v>
      </c>
      <c r="CQ30" s="416">
        <v>0.35</v>
      </c>
      <c r="CR30" s="473" t="s">
        <v>214</v>
      </c>
      <c r="CS30" s="416">
        <v>0.1</v>
      </c>
      <c r="CT30" s="473" t="s">
        <v>281</v>
      </c>
      <c r="CU30" s="416">
        <v>0.06</v>
      </c>
      <c r="CV30" s="416">
        <v>0.13</v>
      </c>
      <c r="CW30" s="416">
        <v>0</v>
      </c>
      <c r="CX30" s="416"/>
      <c r="CY30" s="416">
        <f t="shared" si="11"/>
        <v>0.19</v>
      </c>
      <c r="CZ30" s="416"/>
      <c r="DA30" s="257">
        <v>0.53</v>
      </c>
      <c r="DB30" s="257">
        <v>0.36</v>
      </c>
      <c r="DC30" s="257">
        <v>0.11</v>
      </c>
      <c r="DD30" s="257">
        <v>0.11</v>
      </c>
      <c r="DE30" s="257">
        <v>0.17</v>
      </c>
      <c r="DF30" s="257">
        <v>0.17</v>
      </c>
      <c r="DG30" s="257">
        <v>0.12</v>
      </c>
      <c r="DH30" s="257">
        <v>0.12</v>
      </c>
      <c r="DI30" s="257">
        <v>0.13</v>
      </c>
      <c r="DJ30" s="257">
        <v>0</v>
      </c>
      <c r="DK30" s="257">
        <f t="shared" si="12"/>
        <v>1.8199999999999998</v>
      </c>
      <c r="DL30" s="257"/>
      <c r="DM30" s="267">
        <f t="shared" si="0"/>
        <v>10.78</v>
      </c>
      <c r="DN30" s="532">
        <v>10.78</v>
      </c>
      <c r="DO30" s="424">
        <v>0</v>
      </c>
      <c r="DP30" s="424"/>
      <c r="DQ30" s="424">
        <v>3.43</v>
      </c>
      <c r="DR30" s="424" t="s">
        <v>236</v>
      </c>
      <c r="DS30" s="424">
        <v>4.6</v>
      </c>
      <c r="DT30" s="424" t="s">
        <v>705</v>
      </c>
      <c r="DU30" s="424">
        <f t="shared" si="3"/>
        <v>7836.9</v>
      </c>
      <c r="DV30" s="424"/>
      <c r="DW30" s="348">
        <f t="shared" si="1"/>
        <v>18.81</v>
      </c>
      <c r="DX30" s="532">
        <v>18.81</v>
      </c>
      <c r="DY30" s="347">
        <v>1.5</v>
      </c>
      <c r="DZ30" s="347"/>
      <c r="EA30" s="347">
        <v>0</v>
      </c>
      <c r="EB30" s="347"/>
      <c r="EC30" s="347">
        <v>0</v>
      </c>
      <c r="ED30" s="347">
        <v>0</v>
      </c>
      <c r="EE30" s="347"/>
      <c r="EF30" s="347"/>
      <c r="EG30" s="472">
        <v>0</v>
      </c>
      <c r="EH30" s="574">
        <v>0</v>
      </c>
      <c r="EI30" s="472">
        <v>2</v>
      </c>
      <c r="EJ30" s="472">
        <v>0</v>
      </c>
      <c r="EK30" s="472">
        <f t="shared" si="13"/>
        <v>2</v>
      </c>
      <c r="EL30" s="472">
        <v>36.56</v>
      </c>
      <c r="EM30" s="574" t="s">
        <v>190</v>
      </c>
    </row>
    <row r="31" spans="1:143" ht="12.75">
      <c r="A31" s="467">
        <v>1615</v>
      </c>
      <c r="B31" s="322">
        <v>16</v>
      </c>
      <c r="C31" s="170" t="s">
        <v>9</v>
      </c>
      <c r="D31" s="323">
        <v>130</v>
      </c>
      <c r="E31" s="333">
        <v>39539</v>
      </c>
      <c r="F31" s="337">
        <v>7</v>
      </c>
      <c r="G31" s="336">
        <v>39508</v>
      </c>
      <c r="H31" s="337" t="s">
        <v>60</v>
      </c>
      <c r="I31" s="336">
        <v>40032</v>
      </c>
      <c r="J31" s="337"/>
      <c r="K31" s="336"/>
      <c r="L31" s="333"/>
      <c r="M31" s="333">
        <v>40032</v>
      </c>
      <c r="N31" s="246" t="s">
        <v>401</v>
      </c>
      <c r="O31" s="618">
        <v>2</v>
      </c>
      <c r="P31" s="246" t="s">
        <v>424</v>
      </c>
      <c r="Q31" s="618">
        <v>142</v>
      </c>
      <c r="R31" s="209">
        <v>1234.6</v>
      </c>
      <c r="S31" s="209">
        <v>0</v>
      </c>
      <c r="T31" s="209">
        <v>11.7</v>
      </c>
      <c r="U31" s="209">
        <v>0</v>
      </c>
      <c r="V31" s="249">
        <v>1020.4</v>
      </c>
      <c r="W31" s="209">
        <v>250.2</v>
      </c>
      <c r="X31" s="209">
        <f t="shared" si="4"/>
        <v>2516.8999999999996</v>
      </c>
      <c r="Y31" s="626">
        <f t="shared" si="14"/>
        <v>7154.5</v>
      </c>
      <c r="Z31" s="224">
        <v>2</v>
      </c>
      <c r="AA31" s="219">
        <f t="shared" si="5"/>
        <v>7154.5</v>
      </c>
      <c r="AB31" s="613">
        <v>7316.8</v>
      </c>
      <c r="AC31" s="613">
        <v>162.3</v>
      </c>
      <c r="AD31" s="605">
        <f t="shared" si="6"/>
        <v>7154.5</v>
      </c>
      <c r="AE31" s="342">
        <v>321</v>
      </c>
      <c r="AF31" s="373"/>
      <c r="AG31" s="374"/>
      <c r="AH31" s="374" t="s">
        <v>440</v>
      </c>
      <c r="AI31" s="374"/>
      <c r="AJ31" s="374"/>
      <c r="AK31" s="583">
        <v>2516.9</v>
      </c>
      <c r="AL31" s="363">
        <v>1.48</v>
      </c>
      <c r="AM31" s="383">
        <v>1432.6</v>
      </c>
      <c r="AN31" s="383">
        <v>0.0296</v>
      </c>
      <c r="AO31" s="158">
        <v>1</v>
      </c>
      <c r="AP31" s="158">
        <v>1</v>
      </c>
      <c r="AQ31" s="171">
        <v>0</v>
      </c>
      <c r="AR31" s="158">
        <v>1</v>
      </c>
      <c r="AS31" s="158">
        <v>1</v>
      </c>
      <c r="AT31" s="158">
        <v>1</v>
      </c>
      <c r="AU31" s="277" t="s">
        <v>518</v>
      </c>
      <c r="AV31" s="256">
        <v>4.36</v>
      </c>
      <c r="AW31" s="256">
        <v>25.95</v>
      </c>
      <c r="AX31" s="163">
        <v>0</v>
      </c>
      <c r="AY31" s="254" t="s">
        <v>516</v>
      </c>
      <c r="AZ31" s="283" t="s">
        <v>526</v>
      </c>
      <c r="BA31" s="261">
        <v>0.0695</v>
      </c>
      <c r="BB31" s="262">
        <v>2036.6</v>
      </c>
      <c r="BC31" s="262">
        <v>25.95</v>
      </c>
      <c r="BD31" s="262">
        <f t="shared" si="15"/>
        <v>167.4937</v>
      </c>
      <c r="BE31" s="262">
        <v>3.2</v>
      </c>
      <c r="BF31" s="262">
        <v>0</v>
      </c>
      <c r="BG31" s="265" t="s">
        <v>179</v>
      </c>
      <c r="BH31" s="265" t="s">
        <v>545</v>
      </c>
      <c r="BI31" s="168">
        <v>0</v>
      </c>
      <c r="BJ31" s="168">
        <v>0</v>
      </c>
      <c r="BK31" s="168">
        <v>0</v>
      </c>
      <c r="BL31" s="586"/>
      <c r="BM31" s="169">
        <v>2036.6</v>
      </c>
      <c r="BN31" s="198">
        <v>0.18</v>
      </c>
      <c r="BO31" s="198">
        <f t="shared" si="7"/>
        <v>0.0257143</v>
      </c>
      <c r="BP31" s="198">
        <f t="shared" si="8"/>
        <v>52.3697</v>
      </c>
      <c r="BQ31" s="353" t="s">
        <v>538</v>
      </c>
      <c r="BR31" s="169" t="s">
        <v>179</v>
      </c>
      <c r="BS31" s="169" t="s">
        <v>376</v>
      </c>
      <c r="BT31" s="301">
        <v>2</v>
      </c>
      <c r="BU31" s="264">
        <v>0</v>
      </c>
      <c r="BV31" s="301"/>
      <c r="BW31" s="389" t="s">
        <v>440</v>
      </c>
      <c r="BX31" s="301">
        <v>1</v>
      </c>
      <c r="BY31" s="264">
        <v>4.44</v>
      </c>
      <c r="BZ31" s="299">
        <v>7154.5</v>
      </c>
      <c r="CA31" s="270">
        <v>0.83</v>
      </c>
      <c r="CB31" s="270">
        <v>0.48</v>
      </c>
      <c r="CC31" s="270">
        <v>0.45</v>
      </c>
      <c r="CD31" s="270">
        <v>0.29</v>
      </c>
      <c r="CE31" s="270">
        <v>0.29</v>
      </c>
      <c r="CF31" s="270">
        <v>0.17</v>
      </c>
      <c r="CG31" s="270">
        <v>2.6</v>
      </c>
      <c r="CH31" s="270">
        <f t="shared" si="9"/>
        <v>5.109999999999999</v>
      </c>
      <c r="CI31" s="270" t="s">
        <v>190</v>
      </c>
      <c r="CJ31" s="270">
        <v>0</v>
      </c>
      <c r="CK31" s="270"/>
      <c r="CL31" s="270">
        <f t="shared" si="10"/>
        <v>5.109999999999999</v>
      </c>
      <c r="CM31" s="416">
        <v>3.08</v>
      </c>
      <c r="CN31" s="416" t="s">
        <v>691</v>
      </c>
      <c r="CO31" s="416">
        <v>0.13</v>
      </c>
      <c r="CP31" s="473" t="s">
        <v>321</v>
      </c>
      <c r="CQ31" s="416">
        <v>0.35</v>
      </c>
      <c r="CR31" s="473" t="s">
        <v>214</v>
      </c>
      <c r="CS31" s="416">
        <v>0.1</v>
      </c>
      <c r="CT31" s="473" t="s">
        <v>281</v>
      </c>
      <c r="CU31" s="416">
        <v>0.06</v>
      </c>
      <c r="CV31" s="416">
        <v>0.13</v>
      </c>
      <c r="CW31" s="416">
        <v>0</v>
      </c>
      <c r="CX31" s="416"/>
      <c r="CY31" s="416">
        <f t="shared" si="11"/>
        <v>0.19</v>
      </c>
      <c r="CZ31" s="416"/>
      <c r="DA31" s="257">
        <v>0.53</v>
      </c>
      <c r="DB31" s="257">
        <v>0.36</v>
      </c>
      <c r="DC31" s="257">
        <v>0.11</v>
      </c>
      <c r="DD31" s="257">
        <v>0.11</v>
      </c>
      <c r="DE31" s="257">
        <v>0.17</v>
      </c>
      <c r="DF31" s="257">
        <v>0.17</v>
      </c>
      <c r="DG31" s="257">
        <v>0.12</v>
      </c>
      <c r="DH31" s="257">
        <v>0.12</v>
      </c>
      <c r="DI31" s="257">
        <v>0.13</v>
      </c>
      <c r="DJ31" s="257">
        <v>0</v>
      </c>
      <c r="DK31" s="257">
        <f t="shared" si="12"/>
        <v>1.8199999999999998</v>
      </c>
      <c r="DL31" s="257"/>
      <c r="DM31" s="267">
        <f t="shared" si="0"/>
        <v>10.78</v>
      </c>
      <c r="DN31" s="532">
        <v>10.78</v>
      </c>
      <c r="DO31" s="424">
        <v>0</v>
      </c>
      <c r="DP31" s="424"/>
      <c r="DQ31" s="424">
        <v>3.43</v>
      </c>
      <c r="DR31" s="424" t="s">
        <v>236</v>
      </c>
      <c r="DS31" s="424">
        <v>4.6</v>
      </c>
      <c r="DT31" s="424" t="s">
        <v>705</v>
      </c>
      <c r="DU31" s="424">
        <f t="shared" si="3"/>
        <v>7154.5</v>
      </c>
      <c r="DV31" s="424"/>
      <c r="DW31" s="348">
        <f t="shared" si="1"/>
        <v>18.81</v>
      </c>
      <c r="DX31" s="532">
        <v>18.81</v>
      </c>
      <c r="DY31" s="347">
        <v>0</v>
      </c>
      <c r="DZ31" s="347"/>
      <c r="EA31" s="347">
        <v>0</v>
      </c>
      <c r="EB31" s="347"/>
      <c r="EC31" s="347">
        <v>0</v>
      </c>
      <c r="ED31" s="347">
        <v>0</v>
      </c>
      <c r="EE31" s="347"/>
      <c r="EF31" s="347"/>
      <c r="EG31" s="472">
        <v>0</v>
      </c>
      <c r="EH31" s="574">
        <v>0</v>
      </c>
      <c r="EI31" s="472">
        <v>2</v>
      </c>
      <c r="EJ31" s="472">
        <v>0</v>
      </c>
      <c r="EK31" s="472">
        <f t="shared" si="13"/>
        <v>2</v>
      </c>
      <c r="EL31" s="472">
        <v>36.56</v>
      </c>
      <c r="EM31" s="574" t="s">
        <v>190</v>
      </c>
    </row>
    <row r="32" spans="1:143" ht="12.75">
      <c r="A32" s="467">
        <v>1616</v>
      </c>
      <c r="B32" s="322">
        <v>17</v>
      </c>
      <c r="C32" s="318" t="s">
        <v>12</v>
      </c>
      <c r="D32" s="323">
        <v>40</v>
      </c>
      <c r="E32" s="334">
        <v>39995</v>
      </c>
      <c r="F32" s="337">
        <v>18</v>
      </c>
      <c r="G32" s="336">
        <v>39974</v>
      </c>
      <c r="H32" s="337"/>
      <c r="I32" s="336"/>
      <c r="J32" s="337"/>
      <c r="K32" s="336"/>
      <c r="L32" s="334"/>
      <c r="M32" s="334">
        <v>39965</v>
      </c>
      <c r="N32" s="247" t="s">
        <v>400</v>
      </c>
      <c r="O32" s="617">
        <v>4</v>
      </c>
      <c r="P32" s="247" t="s">
        <v>422</v>
      </c>
      <c r="Q32" s="617">
        <v>60</v>
      </c>
      <c r="R32" s="209">
        <v>0</v>
      </c>
      <c r="S32" s="209">
        <v>702.1</v>
      </c>
      <c r="T32" s="209">
        <v>0</v>
      </c>
      <c r="U32" s="209">
        <v>0</v>
      </c>
      <c r="V32" s="209">
        <v>769</v>
      </c>
      <c r="W32" s="209">
        <v>347</v>
      </c>
      <c r="X32" s="209">
        <f t="shared" si="4"/>
        <v>1818.1</v>
      </c>
      <c r="Y32" s="532">
        <v>0</v>
      </c>
      <c r="Z32" s="224">
        <v>0</v>
      </c>
      <c r="AA32" s="219">
        <f t="shared" si="5"/>
        <v>2933.6</v>
      </c>
      <c r="AB32" s="613">
        <v>2933.6</v>
      </c>
      <c r="AC32" s="613"/>
      <c r="AD32" s="605">
        <f t="shared" si="6"/>
        <v>2933.6</v>
      </c>
      <c r="AE32" s="342">
        <v>133</v>
      </c>
      <c r="AF32" s="373" t="s">
        <v>440</v>
      </c>
      <c r="AG32" s="374"/>
      <c r="AH32" s="374"/>
      <c r="AI32" s="374"/>
      <c r="AJ32" s="374"/>
      <c r="AK32" s="363">
        <v>347</v>
      </c>
      <c r="AL32" s="363">
        <v>0.47</v>
      </c>
      <c r="AM32" s="383">
        <v>329.8</v>
      </c>
      <c r="AN32" s="382">
        <v>0.0299</v>
      </c>
      <c r="AO32" s="158">
        <v>0</v>
      </c>
      <c r="AP32" s="158">
        <v>0</v>
      </c>
      <c r="AQ32" s="171">
        <v>0</v>
      </c>
      <c r="AR32" s="158">
        <v>0</v>
      </c>
      <c r="AS32" s="158">
        <v>0</v>
      </c>
      <c r="AT32" s="158">
        <v>0</v>
      </c>
      <c r="AU32" s="277" t="s">
        <v>518</v>
      </c>
      <c r="AV32" s="256">
        <v>4.36</v>
      </c>
      <c r="AW32" s="256">
        <v>25.95</v>
      </c>
      <c r="AX32" s="163">
        <v>0</v>
      </c>
      <c r="AY32" s="254" t="s">
        <v>516</v>
      </c>
      <c r="AZ32" s="283" t="s">
        <v>537</v>
      </c>
      <c r="BA32" s="261">
        <v>0.0674</v>
      </c>
      <c r="BB32" s="262">
        <v>1952.55</v>
      </c>
      <c r="BC32" s="262">
        <v>25.95</v>
      </c>
      <c r="BD32" s="262">
        <f t="shared" si="15"/>
        <v>157.5519</v>
      </c>
      <c r="BE32" s="262">
        <v>3.2</v>
      </c>
      <c r="BF32" s="262">
        <v>0</v>
      </c>
      <c r="BG32" s="265" t="s">
        <v>181</v>
      </c>
      <c r="BH32" s="265" t="s">
        <v>548</v>
      </c>
      <c r="BI32" s="168">
        <v>1</v>
      </c>
      <c r="BJ32" s="168">
        <v>1</v>
      </c>
      <c r="BK32" s="198">
        <v>1755.25</v>
      </c>
      <c r="BL32" s="289" t="s">
        <v>201</v>
      </c>
      <c r="BM32" s="169">
        <v>1952.55</v>
      </c>
      <c r="BN32" s="198">
        <v>0.18</v>
      </c>
      <c r="BO32" s="198">
        <f t="shared" si="7"/>
        <v>0.0257143</v>
      </c>
      <c r="BP32" s="198">
        <f t="shared" si="8"/>
        <v>50.2085</v>
      </c>
      <c r="BQ32" s="198" t="s">
        <v>657</v>
      </c>
      <c r="BR32" s="169" t="s">
        <v>181</v>
      </c>
      <c r="BS32" s="169" t="s">
        <v>378</v>
      </c>
      <c r="BT32" s="301">
        <v>0</v>
      </c>
      <c r="BU32" s="264">
        <v>0</v>
      </c>
      <c r="BV32" s="301"/>
      <c r="BW32" s="389" t="s">
        <v>440</v>
      </c>
      <c r="BX32" s="301">
        <v>1</v>
      </c>
      <c r="BY32" s="264">
        <v>4.44</v>
      </c>
      <c r="BZ32" s="299">
        <v>2933.6</v>
      </c>
      <c r="CA32" s="270">
        <v>0.83</v>
      </c>
      <c r="CB32" s="270">
        <v>0.48</v>
      </c>
      <c r="CC32" s="270">
        <v>0.45</v>
      </c>
      <c r="CD32" s="270">
        <v>0.29</v>
      </c>
      <c r="CE32" s="270">
        <v>0.29</v>
      </c>
      <c r="CF32" s="270">
        <v>0.17</v>
      </c>
      <c r="CG32" s="270">
        <v>2.6</v>
      </c>
      <c r="CH32" s="270">
        <f t="shared" si="9"/>
        <v>5.109999999999999</v>
      </c>
      <c r="CI32" s="270" t="s">
        <v>290</v>
      </c>
      <c r="CJ32" s="270">
        <v>0</v>
      </c>
      <c r="CK32" s="270"/>
      <c r="CL32" s="270">
        <f t="shared" si="10"/>
        <v>5.109999999999999</v>
      </c>
      <c r="CM32" s="416">
        <v>3.08</v>
      </c>
      <c r="CN32" s="416" t="s">
        <v>691</v>
      </c>
      <c r="CO32" s="416">
        <v>0.13</v>
      </c>
      <c r="CP32" s="473" t="s">
        <v>321</v>
      </c>
      <c r="CQ32" s="416">
        <v>0.35</v>
      </c>
      <c r="CR32" s="473" t="s">
        <v>214</v>
      </c>
      <c r="CS32" s="416">
        <v>0.1</v>
      </c>
      <c r="CT32" s="473" t="s">
        <v>281</v>
      </c>
      <c r="CU32" s="416">
        <v>0.06</v>
      </c>
      <c r="CV32" s="416">
        <v>0.13</v>
      </c>
      <c r="CW32" s="416">
        <v>0</v>
      </c>
      <c r="CX32" s="416"/>
      <c r="CY32" s="416">
        <f t="shared" si="11"/>
        <v>0.19</v>
      </c>
      <c r="CZ32" s="416"/>
      <c r="DA32" s="257">
        <v>0.53</v>
      </c>
      <c r="DB32" s="257">
        <v>0.36</v>
      </c>
      <c r="DC32" s="257">
        <v>0.11</v>
      </c>
      <c r="DD32" s="257">
        <v>0.11</v>
      </c>
      <c r="DE32" s="257">
        <v>0.17</v>
      </c>
      <c r="DF32" s="257">
        <v>0.17</v>
      </c>
      <c r="DG32" s="257">
        <v>0.12</v>
      </c>
      <c r="DH32" s="257">
        <v>0.12</v>
      </c>
      <c r="DI32" s="257">
        <v>0.13</v>
      </c>
      <c r="DJ32" s="257">
        <v>0</v>
      </c>
      <c r="DK32" s="257">
        <f t="shared" si="12"/>
        <v>1.8199999999999998</v>
      </c>
      <c r="DL32" s="257"/>
      <c r="DM32" s="267">
        <f t="shared" si="0"/>
        <v>10.78</v>
      </c>
      <c r="DN32" s="532">
        <v>10.78</v>
      </c>
      <c r="DO32" s="424">
        <v>0</v>
      </c>
      <c r="DP32" s="424"/>
      <c r="DQ32" s="424">
        <v>0</v>
      </c>
      <c r="DR32" s="424"/>
      <c r="DS32" s="424">
        <v>4.6</v>
      </c>
      <c r="DT32" s="424" t="s">
        <v>705</v>
      </c>
      <c r="DU32" s="424">
        <f t="shared" si="3"/>
        <v>2933.6</v>
      </c>
      <c r="DV32" s="424"/>
      <c r="DW32" s="348">
        <f t="shared" si="1"/>
        <v>15.379999999999999</v>
      </c>
      <c r="DX32" s="532">
        <v>15.38</v>
      </c>
      <c r="DY32" s="347">
        <v>1.5</v>
      </c>
      <c r="DZ32" s="347"/>
      <c r="EA32" s="347">
        <v>0</v>
      </c>
      <c r="EB32" s="347"/>
      <c r="EC32" s="347">
        <v>0</v>
      </c>
      <c r="ED32" s="347">
        <v>0</v>
      </c>
      <c r="EE32" s="347"/>
      <c r="EF32" s="347"/>
      <c r="EG32" s="472">
        <v>0</v>
      </c>
      <c r="EH32" s="574">
        <v>0</v>
      </c>
      <c r="EI32" s="472">
        <v>0</v>
      </c>
      <c r="EJ32" s="472">
        <v>0</v>
      </c>
      <c r="EK32" s="472">
        <f t="shared" si="13"/>
        <v>0</v>
      </c>
      <c r="EL32" s="472">
        <v>0</v>
      </c>
      <c r="EM32" s="574" t="s">
        <v>290</v>
      </c>
    </row>
    <row r="33" spans="1:143" ht="12.75">
      <c r="A33" s="467">
        <v>1617</v>
      </c>
      <c r="B33" s="322">
        <v>18</v>
      </c>
      <c r="C33" s="170" t="s">
        <v>9</v>
      </c>
      <c r="D33" s="323" t="s">
        <v>13</v>
      </c>
      <c r="E33" s="334">
        <v>39873</v>
      </c>
      <c r="F33" s="337">
        <v>16</v>
      </c>
      <c r="G33" s="336">
        <v>39873</v>
      </c>
      <c r="H33" s="337"/>
      <c r="I33" s="336"/>
      <c r="J33" s="337"/>
      <c r="K33" s="336"/>
      <c r="L33" s="334"/>
      <c r="M33" s="334">
        <v>39873</v>
      </c>
      <c r="N33" s="247" t="s">
        <v>402</v>
      </c>
      <c r="O33" s="617">
        <v>1</v>
      </c>
      <c r="P33" s="247" t="s">
        <v>427</v>
      </c>
      <c r="Q33" s="617">
        <v>19</v>
      </c>
      <c r="R33" s="209">
        <v>347.6</v>
      </c>
      <c r="S33" s="209">
        <v>0</v>
      </c>
      <c r="T33" s="209">
        <v>0</v>
      </c>
      <c r="U33" s="209">
        <v>68</v>
      </c>
      <c r="V33" s="209">
        <v>260.9</v>
      </c>
      <c r="W33" s="209">
        <v>195</v>
      </c>
      <c r="X33" s="209">
        <f t="shared" si="4"/>
        <v>871.5</v>
      </c>
      <c r="Y33" s="238">
        <f>SUM(AD33)</f>
        <v>1881.6</v>
      </c>
      <c r="Z33" s="224">
        <v>2</v>
      </c>
      <c r="AA33" s="219">
        <f t="shared" si="5"/>
        <v>1881.6</v>
      </c>
      <c r="AB33" s="613">
        <v>1881.6</v>
      </c>
      <c r="AC33" s="613"/>
      <c r="AD33" s="605">
        <f t="shared" si="6"/>
        <v>1881.6</v>
      </c>
      <c r="AE33" s="342">
        <v>45</v>
      </c>
      <c r="AF33" s="373"/>
      <c r="AG33" s="374"/>
      <c r="AH33" s="374" t="s">
        <v>440</v>
      </c>
      <c r="AI33" s="374"/>
      <c r="AJ33" s="374"/>
      <c r="AK33" s="583">
        <v>870.9</v>
      </c>
      <c r="AL33" s="363">
        <v>1.48</v>
      </c>
      <c r="AM33" s="383">
        <v>503.6</v>
      </c>
      <c r="AN33" s="383">
        <v>0.0296</v>
      </c>
      <c r="AO33" s="158">
        <v>1</v>
      </c>
      <c r="AP33" s="158">
        <v>0</v>
      </c>
      <c r="AQ33" s="171">
        <v>0</v>
      </c>
      <c r="AR33" s="158">
        <v>1</v>
      </c>
      <c r="AS33" s="158">
        <v>0</v>
      </c>
      <c r="AT33" s="158">
        <v>1</v>
      </c>
      <c r="AU33" s="277" t="s">
        <v>518</v>
      </c>
      <c r="AV33" s="256">
        <v>4.36</v>
      </c>
      <c r="AW33" s="256">
        <v>25.95</v>
      </c>
      <c r="AX33" s="163">
        <v>0</v>
      </c>
      <c r="AY33" s="254" t="s">
        <v>516</v>
      </c>
      <c r="AZ33" s="283" t="s">
        <v>537</v>
      </c>
      <c r="BA33" s="261">
        <v>0.0674</v>
      </c>
      <c r="BB33" s="262">
        <v>1952.55</v>
      </c>
      <c r="BC33" s="262">
        <v>25.95</v>
      </c>
      <c r="BD33" s="262">
        <f t="shared" si="15"/>
        <v>157.5519</v>
      </c>
      <c r="BE33" s="262">
        <v>3.2</v>
      </c>
      <c r="BF33" s="262">
        <v>0</v>
      </c>
      <c r="BG33" s="265" t="s">
        <v>181</v>
      </c>
      <c r="BH33" s="265" t="s">
        <v>548</v>
      </c>
      <c r="BI33" s="168">
        <v>1</v>
      </c>
      <c r="BJ33" s="168">
        <v>1</v>
      </c>
      <c r="BK33" s="198">
        <v>1755.25</v>
      </c>
      <c r="BL33" s="289" t="s">
        <v>254</v>
      </c>
      <c r="BM33" s="169">
        <v>2036.6</v>
      </c>
      <c r="BN33" s="198">
        <v>0.18</v>
      </c>
      <c r="BO33" s="198">
        <f t="shared" si="7"/>
        <v>0.0257143</v>
      </c>
      <c r="BP33" s="198">
        <f t="shared" si="8"/>
        <v>52.3697</v>
      </c>
      <c r="BQ33" s="198" t="s">
        <v>657</v>
      </c>
      <c r="BR33" s="169" t="s">
        <v>179</v>
      </c>
      <c r="BS33" s="169" t="s">
        <v>376</v>
      </c>
      <c r="BT33" s="301">
        <v>1</v>
      </c>
      <c r="BU33" s="264">
        <v>0</v>
      </c>
      <c r="BV33" s="301"/>
      <c r="BW33" s="389" t="s">
        <v>440</v>
      </c>
      <c r="BX33" s="301">
        <v>1</v>
      </c>
      <c r="BY33" s="264">
        <v>4.44</v>
      </c>
      <c r="BZ33" s="299">
        <v>1881.6</v>
      </c>
      <c r="CA33" s="270">
        <v>0.83</v>
      </c>
      <c r="CB33" s="270">
        <v>0.48</v>
      </c>
      <c r="CC33" s="270">
        <v>0.45</v>
      </c>
      <c r="CD33" s="270">
        <v>0.29</v>
      </c>
      <c r="CE33" s="270">
        <v>0.29</v>
      </c>
      <c r="CF33" s="270">
        <v>0.17</v>
      </c>
      <c r="CG33" s="270">
        <v>2.6</v>
      </c>
      <c r="CH33" s="270">
        <f t="shared" si="9"/>
        <v>5.109999999999999</v>
      </c>
      <c r="CI33" s="270" t="s">
        <v>190</v>
      </c>
      <c r="CJ33" s="270">
        <v>0</v>
      </c>
      <c r="CK33" s="270"/>
      <c r="CL33" s="270">
        <f t="shared" si="10"/>
        <v>5.109999999999999</v>
      </c>
      <c r="CM33" s="416">
        <v>3.08</v>
      </c>
      <c r="CN33" s="416" t="s">
        <v>691</v>
      </c>
      <c r="CO33" s="416">
        <v>0.13</v>
      </c>
      <c r="CP33" s="473" t="s">
        <v>321</v>
      </c>
      <c r="CQ33" s="416">
        <v>0.35</v>
      </c>
      <c r="CR33" s="473" t="s">
        <v>214</v>
      </c>
      <c r="CS33" s="416">
        <v>0.1</v>
      </c>
      <c r="CT33" s="473" t="s">
        <v>281</v>
      </c>
      <c r="CU33" s="416">
        <v>0.06</v>
      </c>
      <c r="CV33" s="416">
        <v>0.13</v>
      </c>
      <c r="CW33" s="416">
        <v>0</v>
      </c>
      <c r="CX33" s="416"/>
      <c r="CY33" s="416">
        <f t="shared" si="11"/>
        <v>0.19</v>
      </c>
      <c r="CZ33" s="416"/>
      <c r="DA33" s="257">
        <v>0.53</v>
      </c>
      <c r="DB33" s="257">
        <v>0.36</v>
      </c>
      <c r="DC33" s="257">
        <v>0.11</v>
      </c>
      <c r="DD33" s="257">
        <v>0.11</v>
      </c>
      <c r="DE33" s="257">
        <v>0.17</v>
      </c>
      <c r="DF33" s="257">
        <v>0.17</v>
      </c>
      <c r="DG33" s="257">
        <v>0.12</v>
      </c>
      <c r="DH33" s="257">
        <v>0.12</v>
      </c>
      <c r="DI33" s="257">
        <v>0.13</v>
      </c>
      <c r="DJ33" s="257">
        <v>0</v>
      </c>
      <c r="DK33" s="257">
        <f t="shared" si="12"/>
        <v>1.8199999999999998</v>
      </c>
      <c r="DL33" s="257"/>
      <c r="DM33" s="267">
        <f t="shared" si="0"/>
        <v>10.78</v>
      </c>
      <c r="DN33" s="532">
        <v>10.78</v>
      </c>
      <c r="DO33" s="424">
        <v>0</v>
      </c>
      <c r="DP33" s="424"/>
      <c r="DQ33" s="424">
        <v>3.43</v>
      </c>
      <c r="DR33" s="424" t="s">
        <v>236</v>
      </c>
      <c r="DS33" s="424">
        <v>4.6</v>
      </c>
      <c r="DT33" s="424" t="s">
        <v>705</v>
      </c>
      <c r="DU33" s="424">
        <f t="shared" si="3"/>
        <v>1881.6</v>
      </c>
      <c r="DV33" s="424"/>
      <c r="DW33" s="348">
        <f t="shared" si="1"/>
        <v>18.81</v>
      </c>
      <c r="DX33" s="532">
        <v>18.81</v>
      </c>
      <c r="DY33" s="347">
        <v>0</v>
      </c>
      <c r="DZ33" s="347"/>
      <c r="EA33" s="347">
        <v>0</v>
      </c>
      <c r="EB33" s="347"/>
      <c r="EC33" s="347">
        <v>0</v>
      </c>
      <c r="ED33" s="347">
        <v>0</v>
      </c>
      <c r="EE33" s="347"/>
      <c r="EF33" s="347"/>
      <c r="EG33" s="472">
        <v>0</v>
      </c>
      <c r="EH33" s="574">
        <v>0</v>
      </c>
      <c r="EI33" s="472">
        <v>1</v>
      </c>
      <c r="EJ33" s="472">
        <v>0</v>
      </c>
      <c r="EK33" s="472">
        <f t="shared" si="13"/>
        <v>1</v>
      </c>
      <c r="EL33" s="472">
        <v>36.56</v>
      </c>
      <c r="EM33" s="574" t="s">
        <v>190</v>
      </c>
    </row>
    <row r="34" spans="1:143" ht="12.75">
      <c r="A34" s="467">
        <v>1618</v>
      </c>
      <c r="B34" s="322">
        <v>19</v>
      </c>
      <c r="C34" s="170" t="s">
        <v>9</v>
      </c>
      <c r="D34" s="323" t="s">
        <v>14</v>
      </c>
      <c r="E34" s="334">
        <v>39995</v>
      </c>
      <c r="F34" s="337">
        <v>25</v>
      </c>
      <c r="G34" s="336">
        <v>39974</v>
      </c>
      <c r="H34" s="337"/>
      <c r="I34" s="336"/>
      <c r="J34" s="337"/>
      <c r="K34" s="336"/>
      <c r="L34" s="334"/>
      <c r="M34" s="334">
        <v>39974</v>
      </c>
      <c r="N34" s="247" t="s">
        <v>403</v>
      </c>
      <c r="O34" s="617">
        <v>2</v>
      </c>
      <c r="P34" s="247" t="s">
        <v>423</v>
      </c>
      <c r="Q34" s="617">
        <v>15</v>
      </c>
      <c r="R34" s="210">
        <v>40.2</v>
      </c>
      <c r="S34" s="210">
        <v>0</v>
      </c>
      <c r="T34" s="210">
        <v>0</v>
      </c>
      <c r="U34" s="210">
        <v>0</v>
      </c>
      <c r="V34" s="210">
        <v>0</v>
      </c>
      <c r="W34" s="210">
        <v>29.2</v>
      </c>
      <c r="X34" s="209">
        <f t="shared" si="4"/>
        <v>69.4</v>
      </c>
      <c r="Y34" s="532">
        <v>0</v>
      </c>
      <c r="Z34" s="224">
        <v>0</v>
      </c>
      <c r="AA34" s="219">
        <f t="shared" si="5"/>
        <v>601.17</v>
      </c>
      <c r="AB34" s="613">
        <v>893.77</v>
      </c>
      <c r="AC34" s="613">
        <v>292.6</v>
      </c>
      <c r="AD34" s="605">
        <f t="shared" si="6"/>
        <v>601.17</v>
      </c>
      <c r="AE34" s="342">
        <v>31</v>
      </c>
      <c r="AF34" s="373" t="s">
        <v>440</v>
      </c>
      <c r="AG34" s="374"/>
      <c r="AH34" s="374"/>
      <c r="AI34" s="374"/>
      <c r="AJ34" s="374"/>
      <c r="AK34" s="363">
        <v>69.4</v>
      </c>
      <c r="AL34" s="363">
        <v>0.47</v>
      </c>
      <c r="AM34" s="383">
        <v>69.4</v>
      </c>
      <c r="AN34" s="382">
        <v>0.0299</v>
      </c>
      <c r="AO34" s="158">
        <v>0</v>
      </c>
      <c r="AP34" s="158">
        <v>0</v>
      </c>
      <c r="AQ34" s="171">
        <v>0</v>
      </c>
      <c r="AR34" s="158">
        <v>0</v>
      </c>
      <c r="AS34" s="158">
        <v>0</v>
      </c>
      <c r="AT34" s="158">
        <v>0</v>
      </c>
      <c r="AU34" s="277" t="s">
        <v>518</v>
      </c>
      <c r="AV34" s="256">
        <v>4.36</v>
      </c>
      <c r="AW34" s="256">
        <v>25.95</v>
      </c>
      <c r="AX34" s="163">
        <v>0</v>
      </c>
      <c r="AY34" s="254" t="s">
        <v>516</v>
      </c>
      <c r="AZ34" s="283" t="s">
        <v>526</v>
      </c>
      <c r="BA34" s="261">
        <v>0.0695</v>
      </c>
      <c r="BB34" s="262">
        <v>1749.6</v>
      </c>
      <c r="BC34" s="262">
        <v>25.95</v>
      </c>
      <c r="BD34" s="262">
        <f t="shared" si="15"/>
        <v>147.5472</v>
      </c>
      <c r="BE34" s="262">
        <v>3.2</v>
      </c>
      <c r="BF34" s="262">
        <v>0</v>
      </c>
      <c r="BG34" s="265" t="s">
        <v>179</v>
      </c>
      <c r="BH34" s="265" t="s">
        <v>548</v>
      </c>
      <c r="BI34" s="168">
        <v>0</v>
      </c>
      <c r="BJ34" s="168">
        <v>0</v>
      </c>
      <c r="BK34" s="168">
        <v>0</v>
      </c>
      <c r="BL34" s="586"/>
      <c r="BM34" s="169">
        <v>1749.6</v>
      </c>
      <c r="BN34" s="198">
        <v>0.18</v>
      </c>
      <c r="BO34" s="198">
        <f t="shared" si="7"/>
        <v>0.0257143</v>
      </c>
      <c r="BP34" s="198">
        <f t="shared" si="8"/>
        <v>44.9897</v>
      </c>
      <c r="BQ34" s="353" t="s">
        <v>538</v>
      </c>
      <c r="BR34" s="169" t="s">
        <v>179</v>
      </c>
      <c r="BS34" s="169" t="s">
        <v>377</v>
      </c>
      <c r="BT34" s="301">
        <v>0</v>
      </c>
      <c r="BU34" s="264">
        <v>0</v>
      </c>
      <c r="BV34" s="301"/>
      <c r="BW34" s="389" t="s">
        <v>440</v>
      </c>
      <c r="BX34" s="301">
        <v>1</v>
      </c>
      <c r="BY34" s="264">
        <v>4.44</v>
      </c>
      <c r="BZ34" s="299">
        <v>601.17</v>
      </c>
      <c r="CA34" s="270">
        <v>0.83</v>
      </c>
      <c r="CB34" s="270">
        <v>0.48</v>
      </c>
      <c r="CC34" s="270">
        <v>0.45</v>
      </c>
      <c r="CD34" s="270">
        <v>0.29</v>
      </c>
      <c r="CE34" s="270">
        <v>0.29</v>
      </c>
      <c r="CF34" s="270">
        <v>0.17</v>
      </c>
      <c r="CG34" s="270">
        <v>2.6</v>
      </c>
      <c r="CH34" s="270">
        <f t="shared" si="9"/>
        <v>5.109999999999999</v>
      </c>
      <c r="CI34" s="270" t="s">
        <v>190</v>
      </c>
      <c r="CJ34" s="270">
        <v>0</v>
      </c>
      <c r="CK34" s="270"/>
      <c r="CL34" s="270">
        <f t="shared" si="10"/>
        <v>5.109999999999999</v>
      </c>
      <c r="CM34" s="416">
        <v>3.08</v>
      </c>
      <c r="CN34" s="416" t="s">
        <v>691</v>
      </c>
      <c r="CO34" s="416">
        <v>0.13</v>
      </c>
      <c r="CP34" s="473" t="s">
        <v>321</v>
      </c>
      <c r="CQ34" s="416">
        <v>0.35</v>
      </c>
      <c r="CR34" s="473" t="s">
        <v>214</v>
      </c>
      <c r="CS34" s="416">
        <v>0.1</v>
      </c>
      <c r="CT34" s="473" t="s">
        <v>281</v>
      </c>
      <c r="CU34" s="416">
        <v>0.06</v>
      </c>
      <c r="CV34" s="416">
        <v>0.13</v>
      </c>
      <c r="CW34" s="416">
        <v>0</v>
      </c>
      <c r="CX34" s="416"/>
      <c r="CY34" s="416">
        <f t="shared" si="11"/>
        <v>0.19</v>
      </c>
      <c r="CZ34" s="416"/>
      <c r="DA34" s="257">
        <v>0.53</v>
      </c>
      <c r="DB34" s="257">
        <v>0.36</v>
      </c>
      <c r="DC34" s="257">
        <v>0.11</v>
      </c>
      <c r="DD34" s="257">
        <v>0.11</v>
      </c>
      <c r="DE34" s="257">
        <v>0.17</v>
      </c>
      <c r="DF34" s="257">
        <v>0.17</v>
      </c>
      <c r="DG34" s="257">
        <v>0.12</v>
      </c>
      <c r="DH34" s="257">
        <v>0.12</v>
      </c>
      <c r="DI34" s="257">
        <v>0.13</v>
      </c>
      <c r="DJ34" s="257">
        <v>0</v>
      </c>
      <c r="DK34" s="257">
        <f t="shared" si="12"/>
        <v>1.8199999999999998</v>
      </c>
      <c r="DL34" s="257"/>
      <c r="DM34" s="267">
        <f t="shared" si="0"/>
        <v>10.78</v>
      </c>
      <c r="DN34" s="532">
        <v>10.78</v>
      </c>
      <c r="DO34" s="424">
        <v>0</v>
      </c>
      <c r="DP34" s="424"/>
      <c r="DQ34" s="424">
        <v>0</v>
      </c>
      <c r="DR34" s="424"/>
      <c r="DS34" s="424">
        <v>4.6</v>
      </c>
      <c r="DT34" s="424" t="s">
        <v>705</v>
      </c>
      <c r="DU34" s="424">
        <f t="shared" si="3"/>
        <v>601.17</v>
      </c>
      <c r="DV34" s="424"/>
      <c r="DW34" s="348">
        <f t="shared" si="1"/>
        <v>15.379999999999999</v>
      </c>
      <c r="DX34" s="532">
        <v>15.38</v>
      </c>
      <c r="DY34" s="347">
        <v>1.5</v>
      </c>
      <c r="DZ34" s="347"/>
      <c r="EA34" s="347">
        <v>0</v>
      </c>
      <c r="EB34" s="347"/>
      <c r="EC34" s="347">
        <v>0</v>
      </c>
      <c r="ED34" s="347">
        <v>0</v>
      </c>
      <c r="EE34" s="347"/>
      <c r="EF34" s="347"/>
      <c r="EG34" s="472">
        <v>0</v>
      </c>
      <c r="EH34" s="574">
        <v>0</v>
      </c>
      <c r="EI34" s="472">
        <v>0</v>
      </c>
      <c r="EJ34" s="472">
        <v>0</v>
      </c>
      <c r="EK34" s="472">
        <f t="shared" si="13"/>
        <v>0</v>
      </c>
      <c r="EL34" s="472">
        <v>0</v>
      </c>
      <c r="EM34" s="579" t="s">
        <v>538</v>
      </c>
    </row>
    <row r="35" spans="1:143" ht="12.75">
      <c r="A35" s="467">
        <v>1631</v>
      </c>
      <c r="B35" s="322">
        <v>20</v>
      </c>
      <c r="C35" s="318" t="s">
        <v>12</v>
      </c>
      <c r="D35" s="323">
        <v>44</v>
      </c>
      <c r="E35" s="334">
        <v>39995</v>
      </c>
      <c r="F35" s="337">
        <v>19</v>
      </c>
      <c r="G35" s="336">
        <v>39974</v>
      </c>
      <c r="H35" s="337"/>
      <c r="I35" s="336"/>
      <c r="J35" s="337"/>
      <c r="K35" s="336"/>
      <c r="L35" s="334"/>
      <c r="M35" s="334">
        <v>39965</v>
      </c>
      <c r="N35" s="247" t="s">
        <v>404</v>
      </c>
      <c r="O35" s="617">
        <v>2</v>
      </c>
      <c r="P35" s="247" t="s">
        <v>423</v>
      </c>
      <c r="Q35" s="617">
        <v>9</v>
      </c>
      <c r="R35" s="209">
        <v>0</v>
      </c>
      <c r="S35" s="209">
        <v>0</v>
      </c>
      <c r="T35" s="209">
        <v>0</v>
      </c>
      <c r="U35" s="209">
        <v>0</v>
      </c>
      <c r="V35" s="209">
        <v>0</v>
      </c>
      <c r="W35" s="209">
        <v>57.4</v>
      </c>
      <c r="X35" s="209">
        <f t="shared" si="4"/>
        <v>57.4</v>
      </c>
      <c r="Y35" s="532">
        <v>0</v>
      </c>
      <c r="Z35" s="224">
        <v>0</v>
      </c>
      <c r="AA35" s="219">
        <f t="shared" si="5"/>
        <v>381.2</v>
      </c>
      <c r="AB35" s="613">
        <v>381.2</v>
      </c>
      <c r="AC35" s="613"/>
      <c r="AD35" s="605">
        <f t="shared" si="6"/>
        <v>381.2</v>
      </c>
      <c r="AE35" s="342">
        <v>20</v>
      </c>
      <c r="AF35" s="373"/>
      <c r="AG35" s="374"/>
      <c r="AH35" s="374" t="s">
        <v>440</v>
      </c>
      <c r="AI35" s="374"/>
      <c r="AJ35" s="374"/>
      <c r="AK35" s="363">
        <v>57.4</v>
      </c>
      <c r="AL35" s="363">
        <v>0.47</v>
      </c>
      <c r="AM35" s="383">
        <v>57.4</v>
      </c>
      <c r="AN35" s="383">
        <v>0.03</v>
      </c>
      <c r="AO35" s="158">
        <v>0</v>
      </c>
      <c r="AP35" s="158">
        <v>0</v>
      </c>
      <c r="AQ35" s="171">
        <v>0</v>
      </c>
      <c r="AR35" s="158">
        <v>0</v>
      </c>
      <c r="AS35" s="158">
        <v>0</v>
      </c>
      <c r="AT35" s="158">
        <v>0</v>
      </c>
      <c r="AU35" s="277" t="s">
        <v>522</v>
      </c>
      <c r="AV35" s="257">
        <v>7.46</v>
      </c>
      <c r="AW35" s="256">
        <v>25.95</v>
      </c>
      <c r="AX35" s="163">
        <v>0</v>
      </c>
      <c r="AY35" s="254" t="s">
        <v>516</v>
      </c>
      <c r="AZ35" s="552" t="s">
        <v>538</v>
      </c>
      <c r="BA35" s="262" t="s">
        <v>538</v>
      </c>
      <c r="BB35" s="262" t="s">
        <v>538</v>
      </c>
      <c r="BC35" s="262" t="s">
        <v>538</v>
      </c>
      <c r="BD35" s="262" t="s">
        <v>538</v>
      </c>
      <c r="BE35" s="262" t="s">
        <v>538</v>
      </c>
      <c r="BF35" s="262">
        <v>0</v>
      </c>
      <c r="BG35" s="552" t="s">
        <v>538</v>
      </c>
      <c r="BH35" s="552" t="s">
        <v>538</v>
      </c>
      <c r="BI35" s="168">
        <v>0</v>
      </c>
      <c r="BJ35" s="168">
        <v>0</v>
      </c>
      <c r="BK35" s="168">
        <v>0</v>
      </c>
      <c r="BL35" s="586"/>
      <c r="BM35" s="169">
        <v>1952.55</v>
      </c>
      <c r="BN35" s="198">
        <v>0.18</v>
      </c>
      <c r="BO35" s="198">
        <f t="shared" si="7"/>
        <v>0.0257143</v>
      </c>
      <c r="BP35" s="198">
        <f t="shared" si="8"/>
        <v>50.2085</v>
      </c>
      <c r="BQ35" s="353" t="s">
        <v>538</v>
      </c>
      <c r="BR35" s="169" t="s">
        <v>181</v>
      </c>
      <c r="BS35" s="169" t="s">
        <v>378</v>
      </c>
      <c r="BT35" s="301">
        <v>1</v>
      </c>
      <c r="BU35" s="264">
        <v>0</v>
      </c>
      <c r="BV35" s="301"/>
      <c r="BW35" s="389" t="s">
        <v>440</v>
      </c>
      <c r="BX35" s="301">
        <v>1</v>
      </c>
      <c r="BY35" s="264">
        <v>4.44</v>
      </c>
      <c r="BZ35" s="299">
        <v>381.2</v>
      </c>
      <c r="CA35" s="270">
        <v>0.83</v>
      </c>
      <c r="CB35" s="270">
        <v>0.48</v>
      </c>
      <c r="CC35" s="270">
        <v>0</v>
      </c>
      <c r="CD35" s="270">
        <v>0.29</v>
      </c>
      <c r="CE35" s="270">
        <v>0.29</v>
      </c>
      <c r="CF35" s="270">
        <v>0.17</v>
      </c>
      <c r="CG35" s="270">
        <v>2.6</v>
      </c>
      <c r="CH35" s="270">
        <f t="shared" si="9"/>
        <v>4.66</v>
      </c>
      <c r="CI35" s="270" t="s">
        <v>290</v>
      </c>
      <c r="CJ35" s="270">
        <v>0</v>
      </c>
      <c r="CK35" s="270"/>
      <c r="CL35" s="270">
        <f t="shared" si="10"/>
        <v>4.66</v>
      </c>
      <c r="CM35" s="416">
        <v>3.08</v>
      </c>
      <c r="CN35" s="416" t="s">
        <v>691</v>
      </c>
      <c r="CO35" s="416">
        <v>0.13</v>
      </c>
      <c r="CP35" s="473" t="s">
        <v>321</v>
      </c>
      <c r="CQ35" s="416">
        <v>0.35</v>
      </c>
      <c r="CR35" s="473" t="s">
        <v>214</v>
      </c>
      <c r="CS35" s="416">
        <v>0.14</v>
      </c>
      <c r="CT35" s="473" t="s">
        <v>281</v>
      </c>
      <c r="CU35" s="416">
        <v>0.06</v>
      </c>
      <c r="CV35" s="416">
        <v>0.13</v>
      </c>
      <c r="CW35" s="416">
        <v>0</v>
      </c>
      <c r="CX35" s="416"/>
      <c r="CY35" s="416">
        <f t="shared" si="11"/>
        <v>0.19</v>
      </c>
      <c r="CZ35" s="416"/>
      <c r="DA35" s="257">
        <v>0.53</v>
      </c>
      <c r="DB35" s="257">
        <v>0.36</v>
      </c>
      <c r="DC35" s="257">
        <v>0.11</v>
      </c>
      <c r="DD35" s="257">
        <v>0.11</v>
      </c>
      <c r="DE35" s="257">
        <v>0.17</v>
      </c>
      <c r="DF35" s="257">
        <v>0</v>
      </c>
      <c r="DG35" s="257">
        <v>0.12</v>
      </c>
      <c r="DH35" s="257">
        <v>0.12</v>
      </c>
      <c r="DI35" s="257">
        <v>0.13</v>
      </c>
      <c r="DJ35" s="257">
        <v>0</v>
      </c>
      <c r="DK35" s="257">
        <f t="shared" si="12"/>
        <v>1.65</v>
      </c>
      <c r="DL35" s="257"/>
      <c r="DM35" s="267">
        <f t="shared" si="0"/>
        <v>10.200000000000001</v>
      </c>
      <c r="DN35" s="532">
        <v>10.2</v>
      </c>
      <c r="DO35" s="424">
        <v>0</v>
      </c>
      <c r="DP35" s="424"/>
      <c r="DQ35" s="424">
        <v>0</v>
      </c>
      <c r="DR35" s="424"/>
      <c r="DS35" s="424">
        <v>4.6</v>
      </c>
      <c r="DT35" s="424" t="s">
        <v>705</v>
      </c>
      <c r="DU35" s="424">
        <f t="shared" si="3"/>
        <v>381.2</v>
      </c>
      <c r="DV35" s="424"/>
      <c r="DW35" s="348">
        <f t="shared" si="1"/>
        <v>14.8</v>
      </c>
      <c r="DX35" s="532">
        <v>14.8</v>
      </c>
      <c r="DY35" s="347">
        <v>1.5</v>
      </c>
      <c r="DZ35" s="347"/>
      <c r="EA35" s="347">
        <v>0</v>
      </c>
      <c r="EB35" s="347"/>
      <c r="EC35" s="347">
        <v>0</v>
      </c>
      <c r="ED35" s="347">
        <v>0</v>
      </c>
      <c r="EE35" s="347"/>
      <c r="EF35" s="347"/>
      <c r="EG35" s="472">
        <v>0</v>
      </c>
      <c r="EH35" s="574">
        <v>0</v>
      </c>
      <c r="EI35" s="472">
        <v>1</v>
      </c>
      <c r="EJ35" s="472">
        <v>0</v>
      </c>
      <c r="EK35" s="472">
        <f t="shared" si="13"/>
        <v>1</v>
      </c>
      <c r="EL35" s="472">
        <v>36.56</v>
      </c>
      <c r="EM35" s="574" t="s">
        <v>290</v>
      </c>
    </row>
    <row r="36" spans="1:143" ht="12.75">
      <c r="A36" s="467">
        <v>1642</v>
      </c>
      <c r="B36" s="322">
        <v>21</v>
      </c>
      <c r="C36" s="318" t="s">
        <v>15</v>
      </c>
      <c r="D36" s="323">
        <v>1</v>
      </c>
      <c r="E36" s="334">
        <v>39995</v>
      </c>
      <c r="F36" s="337">
        <v>24</v>
      </c>
      <c r="G36" s="336">
        <v>39965</v>
      </c>
      <c r="H36" s="337"/>
      <c r="I36" s="336"/>
      <c r="J36" s="337"/>
      <c r="K36" s="336"/>
      <c r="L36" s="334"/>
      <c r="M36" s="334">
        <v>39965</v>
      </c>
      <c r="N36" s="247" t="s">
        <v>399</v>
      </c>
      <c r="O36" s="617">
        <v>5</v>
      </c>
      <c r="P36" s="247" t="s">
        <v>422</v>
      </c>
      <c r="Q36" s="617">
        <v>71</v>
      </c>
      <c r="R36" s="209">
        <v>0</v>
      </c>
      <c r="S36" s="209">
        <v>0</v>
      </c>
      <c r="T36" s="209">
        <v>0</v>
      </c>
      <c r="U36" s="209">
        <v>0</v>
      </c>
      <c r="V36" s="209">
        <v>879.6</v>
      </c>
      <c r="W36" s="209">
        <v>404</v>
      </c>
      <c r="X36" s="209">
        <f t="shared" si="4"/>
        <v>1283.6</v>
      </c>
      <c r="Y36" s="532">
        <v>0</v>
      </c>
      <c r="Z36" s="224">
        <v>0</v>
      </c>
      <c r="AA36" s="219">
        <f t="shared" si="5"/>
        <v>3534.1</v>
      </c>
      <c r="AB36" s="613">
        <v>3534.1</v>
      </c>
      <c r="AC36" s="613"/>
      <c r="AD36" s="605">
        <f t="shared" si="6"/>
        <v>3534.1</v>
      </c>
      <c r="AE36" s="342">
        <v>197</v>
      </c>
      <c r="AF36" s="373"/>
      <c r="AG36" s="374"/>
      <c r="AH36" s="374" t="s">
        <v>440</v>
      </c>
      <c r="AI36" s="374"/>
      <c r="AJ36" s="374"/>
      <c r="AK36" s="363">
        <v>1283.6</v>
      </c>
      <c r="AL36" s="363">
        <v>0.47</v>
      </c>
      <c r="AM36" s="383">
        <v>404</v>
      </c>
      <c r="AN36" s="382">
        <v>0.0299</v>
      </c>
      <c r="AO36" s="158">
        <v>0</v>
      </c>
      <c r="AP36" s="158">
        <v>1</v>
      </c>
      <c r="AQ36" s="171">
        <v>0</v>
      </c>
      <c r="AR36" s="158">
        <v>0</v>
      </c>
      <c r="AS36" s="158">
        <v>0</v>
      </c>
      <c r="AT36" s="158">
        <v>0</v>
      </c>
      <c r="AU36" s="277" t="s">
        <v>521</v>
      </c>
      <c r="AV36" s="257">
        <v>4.31</v>
      </c>
      <c r="AW36" s="256">
        <v>25.95</v>
      </c>
      <c r="AX36" s="163">
        <v>0</v>
      </c>
      <c r="AY36" s="254" t="s">
        <v>516</v>
      </c>
      <c r="AZ36" s="283" t="s">
        <v>537</v>
      </c>
      <c r="BA36" s="261">
        <v>0.0674</v>
      </c>
      <c r="BB36" s="262">
        <v>1952.55</v>
      </c>
      <c r="BC36" s="262">
        <v>25.95</v>
      </c>
      <c r="BD36" s="262">
        <f>ROUND(BA36*BB36+BC36,4)</f>
        <v>157.5519</v>
      </c>
      <c r="BE36" s="262">
        <v>3.15</v>
      </c>
      <c r="BF36" s="262">
        <v>0</v>
      </c>
      <c r="BG36" s="265" t="s">
        <v>181</v>
      </c>
      <c r="BH36" s="265" t="s">
        <v>548</v>
      </c>
      <c r="BI36" s="168">
        <v>1</v>
      </c>
      <c r="BJ36" s="168">
        <v>1</v>
      </c>
      <c r="BK36" s="198">
        <v>1755.25</v>
      </c>
      <c r="BL36" s="289" t="s">
        <v>201</v>
      </c>
      <c r="BM36" s="169">
        <v>1952.55</v>
      </c>
      <c r="BN36" s="198">
        <v>0.18</v>
      </c>
      <c r="BO36" s="198">
        <f t="shared" si="7"/>
        <v>0.0257143</v>
      </c>
      <c r="BP36" s="198">
        <f t="shared" si="8"/>
        <v>50.2085</v>
      </c>
      <c r="BQ36" s="198" t="s">
        <v>657</v>
      </c>
      <c r="BR36" s="169" t="s">
        <v>181</v>
      </c>
      <c r="BS36" s="169" t="s">
        <v>378</v>
      </c>
      <c r="BT36" s="301">
        <v>1</v>
      </c>
      <c r="BU36" s="264">
        <v>0</v>
      </c>
      <c r="BV36" s="301"/>
      <c r="BW36" s="389" t="s">
        <v>440</v>
      </c>
      <c r="BX36" s="301">
        <v>1</v>
      </c>
      <c r="BY36" s="264">
        <v>4.44</v>
      </c>
      <c r="BZ36" s="299">
        <v>3534.1</v>
      </c>
      <c r="CA36" s="270">
        <v>0.83</v>
      </c>
      <c r="CB36" s="270">
        <v>0.48</v>
      </c>
      <c r="CC36" s="270">
        <v>0.45</v>
      </c>
      <c r="CD36" s="270">
        <v>0.29</v>
      </c>
      <c r="CE36" s="270">
        <v>0.29</v>
      </c>
      <c r="CF36" s="270">
        <v>0.17</v>
      </c>
      <c r="CG36" s="270">
        <v>2.6</v>
      </c>
      <c r="CH36" s="270">
        <f t="shared" si="9"/>
        <v>5.109999999999999</v>
      </c>
      <c r="CI36" s="270" t="s">
        <v>290</v>
      </c>
      <c r="CJ36" s="270">
        <v>0</v>
      </c>
      <c r="CK36" s="270"/>
      <c r="CL36" s="270">
        <f t="shared" si="10"/>
        <v>5.109999999999999</v>
      </c>
      <c r="CM36" s="416">
        <v>3.08</v>
      </c>
      <c r="CN36" s="416" t="s">
        <v>691</v>
      </c>
      <c r="CO36" s="416">
        <v>0.13</v>
      </c>
      <c r="CP36" s="473" t="s">
        <v>321</v>
      </c>
      <c r="CQ36" s="416">
        <v>0.35</v>
      </c>
      <c r="CR36" s="473" t="s">
        <v>214</v>
      </c>
      <c r="CS36" s="416">
        <v>0.1</v>
      </c>
      <c r="CT36" s="473" t="s">
        <v>281</v>
      </c>
      <c r="CU36" s="416">
        <v>0.06</v>
      </c>
      <c r="CV36" s="416">
        <v>0.13</v>
      </c>
      <c r="CW36" s="416">
        <v>0</v>
      </c>
      <c r="CX36" s="416"/>
      <c r="CY36" s="416">
        <f t="shared" si="11"/>
        <v>0.19</v>
      </c>
      <c r="CZ36" s="416"/>
      <c r="DA36" s="257">
        <v>0.53</v>
      </c>
      <c r="DB36" s="257">
        <v>0.36</v>
      </c>
      <c r="DC36" s="257">
        <v>0.11</v>
      </c>
      <c r="DD36" s="257">
        <v>0.11</v>
      </c>
      <c r="DE36" s="257">
        <v>0.17</v>
      </c>
      <c r="DF36" s="257">
        <v>0.17</v>
      </c>
      <c r="DG36" s="257">
        <v>0.12</v>
      </c>
      <c r="DH36" s="257">
        <v>0.12</v>
      </c>
      <c r="DI36" s="257">
        <v>0.13</v>
      </c>
      <c r="DJ36" s="257">
        <v>0</v>
      </c>
      <c r="DK36" s="257">
        <f t="shared" si="12"/>
        <v>1.8199999999999998</v>
      </c>
      <c r="DL36" s="257"/>
      <c r="DM36" s="267">
        <f t="shared" si="0"/>
        <v>10.78</v>
      </c>
      <c r="DN36" s="532">
        <v>10.78</v>
      </c>
      <c r="DO36" s="424">
        <v>0</v>
      </c>
      <c r="DP36" s="424"/>
      <c r="DQ36" s="424">
        <v>0</v>
      </c>
      <c r="DR36" s="424"/>
      <c r="DS36" s="424">
        <v>4.6</v>
      </c>
      <c r="DT36" s="424" t="s">
        <v>705</v>
      </c>
      <c r="DU36" s="424">
        <f t="shared" si="3"/>
        <v>3534.1</v>
      </c>
      <c r="DV36" s="424"/>
      <c r="DW36" s="348">
        <f t="shared" si="1"/>
        <v>15.379999999999999</v>
      </c>
      <c r="DX36" s="532">
        <v>15.38</v>
      </c>
      <c r="DY36" s="347">
        <v>3.89</v>
      </c>
      <c r="DZ36" s="347"/>
      <c r="EA36" s="347">
        <v>0</v>
      </c>
      <c r="EB36" s="347"/>
      <c r="EC36" s="347">
        <v>0</v>
      </c>
      <c r="ED36" s="347">
        <v>0</v>
      </c>
      <c r="EE36" s="347"/>
      <c r="EF36" s="347"/>
      <c r="EG36" s="472">
        <v>0</v>
      </c>
      <c r="EH36" s="574">
        <v>0</v>
      </c>
      <c r="EI36" s="472">
        <v>1</v>
      </c>
      <c r="EJ36" s="472">
        <v>0</v>
      </c>
      <c r="EK36" s="472">
        <f t="shared" si="13"/>
        <v>1</v>
      </c>
      <c r="EL36" s="472">
        <v>36.56</v>
      </c>
      <c r="EM36" s="574" t="s">
        <v>290</v>
      </c>
    </row>
    <row r="37" spans="1:143" ht="12.75">
      <c r="A37" s="467">
        <v>1649</v>
      </c>
      <c r="B37" s="322">
        <v>22</v>
      </c>
      <c r="C37" s="318" t="s">
        <v>16</v>
      </c>
      <c r="D37" s="323">
        <v>23</v>
      </c>
      <c r="E37" s="334">
        <v>39995</v>
      </c>
      <c r="F37" s="337">
        <v>21</v>
      </c>
      <c r="G37" s="336">
        <v>39972</v>
      </c>
      <c r="H37" s="337"/>
      <c r="I37" s="336"/>
      <c r="J37" s="337"/>
      <c r="K37" s="336"/>
      <c r="L37" s="334"/>
      <c r="M37" s="334">
        <v>39965</v>
      </c>
      <c r="N37" s="247" t="s">
        <v>405</v>
      </c>
      <c r="O37" s="617">
        <v>1</v>
      </c>
      <c r="P37" s="247" t="s">
        <v>423</v>
      </c>
      <c r="Q37" s="617">
        <v>8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24.6</v>
      </c>
      <c r="X37" s="209">
        <f t="shared" si="4"/>
        <v>24.6</v>
      </c>
      <c r="Y37" s="532">
        <v>0</v>
      </c>
      <c r="Z37" s="224">
        <v>0</v>
      </c>
      <c r="AA37" s="219">
        <f t="shared" si="5"/>
        <v>332</v>
      </c>
      <c r="AB37" s="613">
        <v>332</v>
      </c>
      <c r="AC37" s="613"/>
      <c r="AD37" s="605">
        <f t="shared" si="6"/>
        <v>332</v>
      </c>
      <c r="AE37" s="342">
        <v>15</v>
      </c>
      <c r="AF37" s="373"/>
      <c r="AG37" s="374"/>
      <c r="AH37" s="374" t="s">
        <v>440</v>
      </c>
      <c r="AI37" s="374"/>
      <c r="AJ37" s="374"/>
      <c r="AK37" s="363">
        <v>24.6</v>
      </c>
      <c r="AL37" s="363">
        <v>0.47</v>
      </c>
      <c r="AM37" s="383">
        <v>24.6</v>
      </c>
      <c r="AN37" s="382">
        <v>0.0299</v>
      </c>
      <c r="AO37" s="158">
        <v>0</v>
      </c>
      <c r="AP37" s="158">
        <v>0</v>
      </c>
      <c r="AQ37" s="171">
        <v>0</v>
      </c>
      <c r="AR37" s="158">
        <v>0</v>
      </c>
      <c r="AS37" s="158">
        <v>0</v>
      </c>
      <c r="AT37" s="158">
        <v>0</v>
      </c>
      <c r="AU37" s="277" t="s">
        <v>518</v>
      </c>
      <c r="AV37" s="257">
        <v>4.36</v>
      </c>
      <c r="AW37" s="256">
        <v>25.95</v>
      </c>
      <c r="AX37" s="163">
        <v>0</v>
      </c>
      <c r="AY37" s="254" t="s">
        <v>516</v>
      </c>
      <c r="AZ37" s="283" t="s">
        <v>539</v>
      </c>
      <c r="BA37" s="262">
        <v>0.0624</v>
      </c>
      <c r="BB37" s="262">
        <v>1952.55</v>
      </c>
      <c r="BC37" s="262">
        <v>25.95</v>
      </c>
      <c r="BD37" s="262">
        <f>ROUND(BA37*BB37+BC37,4)</f>
        <v>147.7891</v>
      </c>
      <c r="BE37" s="262">
        <v>3.2</v>
      </c>
      <c r="BF37" s="262">
        <v>0</v>
      </c>
      <c r="BG37" s="265" t="s">
        <v>181</v>
      </c>
      <c r="BH37" s="265" t="s">
        <v>548</v>
      </c>
      <c r="BI37" s="168">
        <v>0</v>
      </c>
      <c r="BJ37" s="168">
        <v>0</v>
      </c>
      <c r="BK37" s="168">
        <v>0</v>
      </c>
      <c r="BL37" s="586"/>
      <c r="BM37" s="169">
        <v>1952.55</v>
      </c>
      <c r="BN37" s="198">
        <v>0.18</v>
      </c>
      <c r="BO37" s="198">
        <f t="shared" si="7"/>
        <v>0.0257143</v>
      </c>
      <c r="BP37" s="198">
        <f t="shared" si="8"/>
        <v>50.2085</v>
      </c>
      <c r="BQ37" s="353" t="s">
        <v>538</v>
      </c>
      <c r="BR37" s="169" t="s">
        <v>181</v>
      </c>
      <c r="BS37" s="169" t="s">
        <v>378</v>
      </c>
      <c r="BT37" s="301">
        <v>1</v>
      </c>
      <c r="BU37" s="264">
        <v>0</v>
      </c>
      <c r="BV37" s="301"/>
      <c r="BW37" s="389" t="s">
        <v>440</v>
      </c>
      <c r="BX37" s="301">
        <v>1</v>
      </c>
      <c r="BY37" s="264">
        <v>4.44</v>
      </c>
      <c r="BZ37" s="299">
        <v>332</v>
      </c>
      <c r="CA37" s="270">
        <v>0.83</v>
      </c>
      <c r="CB37" s="270">
        <v>0.48</v>
      </c>
      <c r="CC37" s="270">
        <v>0.45</v>
      </c>
      <c r="CD37" s="270">
        <v>0.29</v>
      </c>
      <c r="CE37" s="270">
        <v>0.29</v>
      </c>
      <c r="CF37" s="270">
        <v>0.17</v>
      </c>
      <c r="CG37" s="270">
        <v>2.6</v>
      </c>
      <c r="CH37" s="270">
        <f t="shared" si="9"/>
        <v>5.109999999999999</v>
      </c>
      <c r="CI37" s="270" t="s">
        <v>290</v>
      </c>
      <c r="CJ37" s="270">
        <v>0</v>
      </c>
      <c r="CK37" s="270"/>
      <c r="CL37" s="270">
        <f t="shared" si="10"/>
        <v>5.109999999999999</v>
      </c>
      <c r="CM37" s="416">
        <v>3.08</v>
      </c>
      <c r="CN37" s="416" t="s">
        <v>691</v>
      </c>
      <c r="CO37" s="416">
        <v>0.13</v>
      </c>
      <c r="CP37" s="473" t="s">
        <v>321</v>
      </c>
      <c r="CQ37" s="416">
        <v>0.35</v>
      </c>
      <c r="CR37" s="473" t="s">
        <v>214</v>
      </c>
      <c r="CS37" s="416">
        <v>0.1</v>
      </c>
      <c r="CT37" s="473" t="s">
        <v>281</v>
      </c>
      <c r="CU37" s="416">
        <v>0.06</v>
      </c>
      <c r="CV37" s="416">
        <v>0.13</v>
      </c>
      <c r="CW37" s="416">
        <v>0</v>
      </c>
      <c r="CX37" s="416"/>
      <c r="CY37" s="416">
        <f t="shared" si="11"/>
        <v>0.19</v>
      </c>
      <c r="CZ37" s="416"/>
      <c r="DA37" s="257">
        <v>0.53</v>
      </c>
      <c r="DB37" s="257">
        <v>0.36</v>
      </c>
      <c r="DC37" s="257">
        <v>0.11</v>
      </c>
      <c r="DD37" s="257">
        <v>0.11</v>
      </c>
      <c r="DE37" s="257">
        <v>0.17</v>
      </c>
      <c r="DF37" s="257">
        <v>0.17</v>
      </c>
      <c r="DG37" s="257">
        <v>0.12</v>
      </c>
      <c r="DH37" s="257">
        <v>0.12</v>
      </c>
      <c r="DI37" s="257">
        <v>0.13</v>
      </c>
      <c r="DJ37" s="257">
        <v>0</v>
      </c>
      <c r="DK37" s="257">
        <f t="shared" si="12"/>
        <v>1.8199999999999998</v>
      </c>
      <c r="DL37" s="257"/>
      <c r="DM37" s="267">
        <f t="shared" si="0"/>
        <v>10.78</v>
      </c>
      <c r="DN37" s="532">
        <v>10.78</v>
      </c>
      <c r="DO37" s="424">
        <v>0</v>
      </c>
      <c r="DP37" s="424"/>
      <c r="DQ37" s="424">
        <v>0</v>
      </c>
      <c r="DR37" s="424"/>
      <c r="DS37" s="424">
        <v>4.6</v>
      </c>
      <c r="DT37" s="424" t="s">
        <v>705</v>
      </c>
      <c r="DU37" s="424">
        <f t="shared" si="3"/>
        <v>332</v>
      </c>
      <c r="DV37" s="424"/>
      <c r="DW37" s="348">
        <f t="shared" si="1"/>
        <v>15.379999999999999</v>
      </c>
      <c r="DX37" s="532">
        <v>15.38</v>
      </c>
      <c r="DY37" s="347">
        <v>1.5</v>
      </c>
      <c r="DZ37" s="347"/>
      <c r="EA37" s="347">
        <v>0</v>
      </c>
      <c r="EB37" s="347"/>
      <c r="EC37" s="347">
        <v>0</v>
      </c>
      <c r="ED37" s="347">
        <v>0</v>
      </c>
      <c r="EE37" s="347"/>
      <c r="EF37" s="347"/>
      <c r="EG37" s="472">
        <v>0</v>
      </c>
      <c r="EH37" s="574">
        <v>0</v>
      </c>
      <c r="EI37" s="472">
        <v>1</v>
      </c>
      <c r="EJ37" s="472">
        <v>0</v>
      </c>
      <c r="EK37" s="472">
        <f t="shared" si="13"/>
        <v>1</v>
      </c>
      <c r="EL37" s="472">
        <v>36.56</v>
      </c>
      <c r="EM37" s="574" t="s">
        <v>290</v>
      </c>
    </row>
    <row r="38" spans="1:143" ht="12.75">
      <c r="A38" s="467">
        <v>1650</v>
      </c>
      <c r="B38" s="322">
        <v>23</v>
      </c>
      <c r="C38" s="318" t="s">
        <v>16</v>
      </c>
      <c r="D38" s="323">
        <v>24</v>
      </c>
      <c r="E38" s="334">
        <v>39995</v>
      </c>
      <c r="F38" s="337">
        <v>22</v>
      </c>
      <c r="G38" s="336">
        <v>39975</v>
      </c>
      <c r="H38" s="337"/>
      <c r="I38" s="336"/>
      <c r="J38" s="337"/>
      <c r="K38" s="336"/>
      <c r="L38" s="334"/>
      <c r="M38" s="334">
        <v>39965</v>
      </c>
      <c r="N38" s="247" t="s">
        <v>406</v>
      </c>
      <c r="O38" s="617">
        <v>2</v>
      </c>
      <c r="P38" s="247" t="s">
        <v>423</v>
      </c>
      <c r="Q38" s="617">
        <v>8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40.8</v>
      </c>
      <c r="X38" s="209">
        <f t="shared" si="4"/>
        <v>40.8</v>
      </c>
      <c r="Y38" s="532">
        <v>0</v>
      </c>
      <c r="Z38" s="224">
        <v>0</v>
      </c>
      <c r="AA38" s="219">
        <f t="shared" si="5"/>
        <v>386.3</v>
      </c>
      <c r="AB38" s="613">
        <v>386.3</v>
      </c>
      <c r="AC38" s="613"/>
      <c r="AD38" s="605">
        <f t="shared" si="6"/>
        <v>386.3</v>
      </c>
      <c r="AE38" s="342">
        <v>22</v>
      </c>
      <c r="AF38" s="373"/>
      <c r="AG38" s="374"/>
      <c r="AH38" s="374" t="s">
        <v>440</v>
      </c>
      <c r="AI38" s="374"/>
      <c r="AJ38" s="374"/>
      <c r="AK38" s="363">
        <v>48.8</v>
      </c>
      <c r="AL38" s="363">
        <v>0.47</v>
      </c>
      <c r="AM38" s="383">
        <v>48.8</v>
      </c>
      <c r="AN38" s="382">
        <v>0.0299</v>
      </c>
      <c r="AO38" s="158">
        <v>0</v>
      </c>
      <c r="AP38" s="158">
        <v>0</v>
      </c>
      <c r="AQ38" s="171">
        <v>0</v>
      </c>
      <c r="AR38" s="158">
        <v>0</v>
      </c>
      <c r="AS38" s="158">
        <v>0</v>
      </c>
      <c r="AT38" s="158">
        <v>0</v>
      </c>
      <c r="AU38" s="277" t="s">
        <v>518</v>
      </c>
      <c r="AV38" s="257">
        <v>4.36</v>
      </c>
      <c r="AW38" s="256">
        <v>25.95</v>
      </c>
      <c r="AX38" s="163">
        <v>0</v>
      </c>
      <c r="AY38" s="254" t="s">
        <v>516</v>
      </c>
      <c r="AZ38" s="283" t="s">
        <v>539</v>
      </c>
      <c r="BA38" s="262">
        <v>0.0624</v>
      </c>
      <c r="BB38" s="262">
        <v>1952.55</v>
      </c>
      <c r="BC38" s="262">
        <v>25.95</v>
      </c>
      <c r="BD38" s="262">
        <f>ROUND(BA38*BB38+BC38,4)</f>
        <v>147.7891</v>
      </c>
      <c r="BE38" s="262">
        <v>3.2</v>
      </c>
      <c r="BF38" s="262">
        <v>0</v>
      </c>
      <c r="BG38" s="265" t="s">
        <v>181</v>
      </c>
      <c r="BH38" s="265" t="s">
        <v>548</v>
      </c>
      <c r="BI38" s="168">
        <v>0</v>
      </c>
      <c r="BJ38" s="168">
        <v>0</v>
      </c>
      <c r="BK38" s="168">
        <v>0</v>
      </c>
      <c r="BL38" s="586"/>
      <c r="BM38" s="169">
        <v>1952.55</v>
      </c>
      <c r="BN38" s="198">
        <v>0.18</v>
      </c>
      <c r="BO38" s="198">
        <f t="shared" si="7"/>
        <v>0.0257143</v>
      </c>
      <c r="BP38" s="198">
        <f t="shared" si="8"/>
        <v>50.2085</v>
      </c>
      <c r="BQ38" s="353" t="s">
        <v>538</v>
      </c>
      <c r="BR38" s="169" t="s">
        <v>181</v>
      </c>
      <c r="BS38" s="169" t="s">
        <v>378</v>
      </c>
      <c r="BT38" s="301">
        <v>1</v>
      </c>
      <c r="BU38" s="264">
        <v>0</v>
      </c>
      <c r="BV38" s="301"/>
      <c r="BW38" s="389" t="s">
        <v>440</v>
      </c>
      <c r="BX38" s="301">
        <v>1</v>
      </c>
      <c r="BY38" s="264">
        <v>4.44</v>
      </c>
      <c r="BZ38" s="299">
        <v>386.3</v>
      </c>
      <c r="CA38" s="270">
        <v>0.83</v>
      </c>
      <c r="CB38" s="270">
        <v>0.48</v>
      </c>
      <c r="CC38" s="270">
        <v>0.45</v>
      </c>
      <c r="CD38" s="270">
        <v>0.29</v>
      </c>
      <c r="CE38" s="270">
        <v>0.29</v>
      </c>
      <c r="CF38" s="270">
        <v>0.17</v>
      </c>
      <c r="CG38" s="270">
        <v>2.6</v>
      </c>
      <c r="CH38" s="270">
        <f t="shared" si="9"/>
        <v>5.109999999999999</v>
      </c>
      <c r="CI38" s="270" t="s">
        <v>290</v>
      </c>
      <c r="CJ38" s="270">
        <v>0</v>
      </c>
      <c r="CK38" s="270"/>
      <c r="CL38" s="270">
        <f t="shared" si="10"/>
        <v>5.109999999999999</v>
      </c>
      <c r="CM38" s="416">
        <v>3.08</v>
      </c>
      <c r="CN38" s="416" t="s">
        <v>691</v>
      </c>
      <c r="CO38" s="416">
        <v>0.13</v>
      </c>
      <c r="CP38" s="473" t="s">
        <v>321</v>
      </c>
      <c r="CQ38" s="416">
        <v>0.35</v>
      </c>
      <c r="CR38" s="473" t="s">
        <v>214</v>
      </c>
      <c r="CS38" s="416">
        <v>0.1</v>
      </c>
      <c r="CT38" s="473" t="s">
        <v>281</v>
      </c>
      <c r="CU38" s="416">
        <v>0.06</v>
      </c>
      <c r="CV38" s="416">
        <v>0.13</v>
      </c>
      <c r="CW38" s="416">
        <v>0</v>
      </c>
      <c r="CX38" s="416"/>
      <c r="CY38" s="416">
        <f t="shared" si="11"/>
        <v>0.19</v>
      </c>
      <c r="CZ38" s="416"/>
      <c r="DA38" s="257">
        <v>0.53</v>
      </c>
      <c r="DB38" s="257">
        <v>0.36</v>
      </c>
      <c r="DC38" s="257">
        <v>0.11</v>
      </c>
      <c r="DD38" s="257">
        <v>0.11</v>
      </c>
      <c r="DE38" s="257">
        <v>0.17</v>
      </c>
      <c r="DF38" s="257">
        <v>0.17</v>
      </c>
      <c r="DG38" s="257">
        <v>0.12</v>
      </c>
      <c r="DH38" s="257">
        <v>0.12</v>
      </c>
      <c r="DI38" s="257">
        <v>0.13</v>
      </c>
      <c r="DJ38" s="257">
        <v>0</v>
      </c>
      <c r="DK38" s="257">
        <f t="shared" si="12"/>
        <v>1.8199999999999998</v>
      </c>
      <c r="DL38" s="257"/>
      <c r="DM38" s="267">
        <f t="shared" si="0"/>
        <v>10.78</v>
      </c>
      <c r="DN38" s="532">
        <v>10.78</v>
      </c>
      <c r="DO38" s="424">
        <v>0</v>
      </c>
      <c r="DP38" s="424"/>
      <c r="DQ38" s="424">
        <v>0</v>
      </c>
      <c r="DR38" s="424"/>
      <c r="DS38" s="424">
        <v>4.6</v>
      </c>
      <c r="DT38" s="424" t="s">
        <v>705</v>
      </c>
      <c r="DU38" s="424">
        <f t="shared" si="3"/>
        <v>386.3</v>
      </c>
      <c r="DV38" s="424"/>
      <c r="DW38" s="348">
        <f t="shared" si="1"/>
        <v>15.379999999999999</v>
      </c>
      <c r="DX38" s="532">
        <v>15.38</v>
      </c>
      <c r="DY38" s="347">
        <v>0</v>
      </c>
      <c r="DZ38" s="347"/>
      <c r="EA38" s="347">
        <v>0</v>
      </c>
      <c r="EB38" s="347"/>
      <c r="EC38" s="347">
        <v>0</v>
      </c>
      <c r="ED38" s="347">
        <v>0</v>
      </c>
      <c r="EE38" s="347"/>
      <c r="EF38" s="347"/>
      <c r="EG38" s="472">
        <v>0</v>
      </c>
      <c r="EH38" s="574">
        <v>0</v>
      </c>
      <c r="EI38" s="472">
        <v>1</v>
      </c>
      <c r="EJ38" s="472">
        <v>0</v>
      </c>
      <c r="EK38" s="472">
        <f t="shared" si="13"/>
        <v>1</v>
      </c>
      <c r="EL38" s="472">
        <v>36.56</v>
      </c>
      <c r="EM38" s="574" t="s">
        <v>290</v>
      </c>
    </row>
    <row r="39" spans="1:143" ht="12.75">
      <c r="A39" s="467">
        <v>1651</v>
      </c>
      <c r="B39" s="322">
        <v>24</v>
      </c>
      <c r="C39" s="318" t="s">
        <v>16</v>
      </c>
      <c r="D39" s="323">
        <v>25</v>
      </c>
      <c r="E39" s="334">
        <v>39995</v>
      </c>
      <c r="F39" s="337">
        <v>23</v>
      </c>
      <c r="G39" s="336">
        <v>39972</v>
      </c>
      <c r="H39" s="337"/>
      <c r="I39" s="336"/>
      <c r="J39" s="337"/>
      <c r="K39" s="336"/>
      <c r="L39" s="334"/>
      <c r="M39" s="334">
        <v>39965</v>
      </c>
      <c r="N39" s="247" t="s">
        <v>407</v>
      </c>
      <c r="O39" s="617">
        <v>4</v>
      </c>
      <c r="P39" s="247" t="s">
        <v>423</v>
      </c>
      <c r="Q39" s="617">
        <v>24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102.4</v>
      </c>
      <c r="X39" s="209">
        <f t="shared" si="4"/>
        <v>102.4</v>
      </c>
      <c r="Y39" s="532">
        <v>0</v>
      </c>
      <c r="Z39" s="224">
        <v>0</v>
      </c>
      <c r="AA39" s="219">
        <f t="shared" si="5"/>
        <v>1218.5</v>
      </c>
      <c r="AB39" s="613">
        <v>1218.5</v>
      </c>
      <c r="AC39" s="613"/>
      <c r="AD39" s="605">
        <f t="shared" si="6"/>
        <v>1218.5</v>
      </c>
      <c r="AE39" s="342">
        <v>50</v>
      </c>
      <c r="AF39" s="373"/>
      <c r="AG39" s="374"/>
      <c r="AH39" s="374" t="s">
        <v>440</v>
      </c>
      <c r="AI39" s="374"/>
      <c r="AJ39" s="374"/>
      <c r="AK39" s="363">
        <v>102.4</v>
      </c>
      <c r="AL39" s="363">
        <v>0.47</v>
      </c>
      <c r="AM39" s="383">
        <v>102.4</v>
      </c>
      <c r="AN39" s="382">
        <v>0.0299</v>
      </c>
      <c r="AO39" s="158">
        <v>0</v>
      </c>
      <c r="AP39" s="158">
        <v>0</v>
      </c>
      <c r="AQ39" s="171">
        <v>0</v>
      </c>
      <c r="AR39" s="158">
        <v>0</v>
      </c>
      <c r="AS39" s="158">
        <v>0</v>
      </c>
      <c r="AT39" s="158">
        <v>0</v>
      </c>
      <c r="AU39" s="277" t="s">
        <v>518</v>
      </c>
      <c r="AV39" s="257">
        <v>4.36</v>
      </c>
      <c r="AW39" s="256">
        <v>25.95</v>
      </c>
      <c r="AX39" s="163">
        <v>0</v>
      </c>
      <c r="AY39" s="254" t="s">
        <v>516</v>
      </c>
      <c r="AZ39" s="283" t="s">
        <v>539</v>
      </c>
      <c r="BA39" s="262">
        <v>0.0624</v>
      </c>
      <c r="BB39" s="262">
        <v>1952.55</v>
      </c>
      <c r="BC39" s="262">
        <v>25.95</v>
      </c>
      <c r="BD39" s="262">
        <f>ROUND(BA39*BB39+BC39,4)</f>
        <v>147.7891</v>
      </c>
      <c r="BE39" s="262">
        <v>3.2</v>
      </c>
      <c r="BF39" s="262">
        <v>0</v>
      </c>
      <c r="BG39" s="265" t="s">
        <v>181</v>
      </c>
      <c r="BH39" s="265" t="s">
        <v>548</v>
      </c>
      <c r="BI39" s="168">
        <v>0</v>
      </c>
      <c r="BJ39" s="168">
        <v>0</v>
      </c>
      <c r="BK39" s="168">
        <v>0</v>
      </c>
      <c r="BL39" s="586"/>
      <c r="BM39" s="169">
        <v>1952.55</v>
      </c>
      <c r="BN39" s="198">
        <v>0.18</v>
      </c>
      <c r="BO39" s="198">
        <f t="shared" si="7"/>
        <v>0.0257143</v>
      </c>
      <c r="BP39" s="198">
        <f t="shared" si="8"/>
        <v>50.2085</v>
      </c>
      <c r="BQ39" s="353" t="s">
        <v>538</v>
      </c>
      <c r="BR39" s="169" t="s">
        <v>181</v>
      </c>
      <c r="BS39" s="169" t="s">
        <v>378</v>
      </c>
      <c r="BT39" s="301">
        <v>1</v>
      </c>
      <c r="BU39" s="264">
        <v>0</v>
      </c>
      <c r="BV39" s="301"/>
      <c r="BW39" s="389" t="s">
        <v>440</v>
      </c>
      <c r="BX39" s="301">
        <v>1</v>
      </c>
      <c r="BY39" s="264">
        <v>4.44</v>
      </c>
      <c r="BZ39" s="299">
        <v>1218.5</v>
      </c>
      <c r="CA39" s="270">
        <v>0.83</v>
      </c>
      <c r="CB39" s="270">
        <v>0.48</v>
      </c>
      <c r="CC39" s="270">
        <v>0.45</v>
      </c>
      <c r="CD39" s="270">
        <v>0.29</v>
      </c>
      <c r="CE39" s="270">
        <v>0.29</v>
      </c>
      <c r="CF39" s="270">
        <v>0.17</v>
      </c>
      <c r="CG39" s="270">
        <v>2.6</v>
      </c>
      <c r="CH39" s="270">
        <f t="shared" si="9"/>
        <v>5.109999999999999</v>
      </c>
      <c r="CI39" s="270" t="s">
        <v>290</v>
      </c>
      <c r="CJ39" s="270">
        <v>0</v>
      </c>
      <c r="CK39" s="270"/>
      <c r="CL39" s="270">
        <f t="shared" si="10"/>
        <v>5.109999999999999</v>
      </c>
      <c r="CM39" s="416">
        <v>3.08</v>
      </c>
      <c r="CN39" s="416" t="s">
        <v>691</v>
      </c>
      <c r="CO39" s="416">
        <v>0.13</v>
      </c>
      <c r="CP39" s="473" t="s">
        <v>321</v>
      </c>
      <c r="CQ39" s="416">
        <v>0.35</v>
      </c>
      <c r="CR39" s="473" t="s">
        <v>214</v>
      </c>
      <c r="CS39" s="416">
        <v>0.1</v>
      </c>
      <c r="CT39" s="473" t="s">
        <v>281</v>
      </c>
      <c r="CU39" s="416">
        <v>0.06</v>
      </c>
      <c r="CV39" s="416">
        <v>0.13</v>
      </c>
      <c r="CW39" s="416">
        <v>0</v>
      </c>
      <c r="CX39" s="416"/>
      <c r="CY39" s="416">
        <f t="shared" si="11"/>
        <v>0.19</v>
      </c>
      <c r="CZ39" s="416"/>
      <c r="DA39" s="257">
        <v>0.53</v>
      </c>
      <c r="DB39" s="257">
        <v>0.36</v>
      </c>
      <c r="DC39" s="257">
        <v>0.11</v>
      </c>
      <c r="DD39" s="257">
        <v>0.11</v>
      </c>
      <c r="DE39" s="257">
        <v>0.17</v>
      </c>
      <c r="DF39" s="257">
        <v>0.17</v>
      </c>
      <c r="DG39" s="257">
        <v>0.12</v>
      </c>
      <c r="DH39" s="257">
        <v>0.12</v>
      </c>
      <c r="DI39" s="257">
        <v>0.13</v>
      </c>
      <c r="DJ39" s="257">
        <v>0</v>
      </c>
      <c r="DK39" s="257">
        <f t="shared" si="12"/>
        <v>1.8199999999999998</v>
      </c>
      <c r="DL39" s="257"/>
      <c r="DM39" s="267">
        <f t="shared" si="0"/>
        <v>10.78</v>
      </c>
      <c r="DN39" s="532">
        <v>10.78</v>
      </c>
      <c r="DO39" s="424">
        <v>0</v>
      </c>
      <c r="DP39" s="424"/>
      <c r="DQ39" s="424">
        <v>0</v>
      </c>
      <c r="DR39" s="424"/>
      <c r="DS39" s="424">
        <v>4.6</v>
      </c>
      <c r="DT39" s="424" t="s">
        <v>705</v>
      </c>
      <c r="DU39" s="424">
        <f t="shared" si="3"/>
        <v>1218.5</v>
      </c>
      <c r="DV39" s="424"/>
      <c r="DW39" s="348">
        <f t="shared" si="1"/>
        <v>15.379999999999999</v>
      </c>
      <c r="DX39" s="532">
        <v>15.38</v>
      </c>
      <c r="DY39" s="347">
        <v>1.5</v>
      </c>
      <c r="DZ39" s="347"/>
      <c r="EA39" s="347">
        <v>0</v>
      </c>
      <c r="EB39" s="347"/>
      <c r="EC39" s="347">
        <v>0</v>
      </c>
      <c r="ED39" s="347">
        <v>0</v>
      </c>
      <c r="EE39" s="347"/>
      <c r="EF39" s="347"/>
      <c r="EG39" s="472">
        <v>0</v>
      </c>
      <c r="EH39" s="574">
        <v>0</v>
      </c>
      <c r="EI39" s="472">
        <v>1</v>
      </c>
      <c r="EJ39" s="472">
        <v>0</v>
      </c>
      <c r="EK39" s="472">
        <f t="shared" si="13"/>
        <v>1</v>
      </c>
      <c r="EL39" s="472">
        <v>36.56</v>
      </c>
      <c r="EM39" s="574" t="s">
        <v>290</v>
      </c>
    </row>
    <row r="40" spans="1:143" ht="12.75">
      <c r="A40" s="467">
        <v>1652</v>
      </c>
      <c r="B40" s="322">
        <v>25</v>
      </c>
      <c r="C40" s="318" t="s">
        <v>16</v>
      </c>
      <c r="D40" s="323">
        <v>26</v>
      </c>
      <c r="E40" s="334">
        <v>40664</v>
      </c>
      <c r="F40" s="337">
        <v>50</v>
      </c>
      <c r="G40" s="336">
        <v>40664</v>
      </c>
      <c r="H40" s="337"/>
      <c r="I40" s="336"/>
      <c r="J40" s="337"/>
      <c r="K40" s="336"/>
      <c r="L40" s="334"/>
      <c r="M40" s="334">
        <v>40643</v>
      </c>
      <c r="N40" s="247" t="s">
        <v>408</v>
      </c>
      <c r="O40" s="617">
        <v>3</v>
      </c>
      <c r="P40" s="247" t="s">
        <v>423</v>
      </c>
      <c r="Q40" s="617">
        <v>18</v>
      </c>
      <c r="R40" s="209">
        <v>0</v>
      </c>
      <c r="S40" s="209">
        <v>0</v>
      </c>
      <c r="T40" s="209">
        <v>0</v>
      </c>
      <c r="U40" s="209">
        <v>0</v>
      </c>
      <c r="V40" s="209">
        <v>459.8</v>
      </c>
      <c r="W40" s="209">
        <v>54.9</v>
      </c>
      <c r="X40" s="209">
        <f t="shared" si="4"/>
        <v>514.7</v>
      </c>
      <c r="Y40" s="532">
        <v>0</v>
      </c>
      <c r="Z40" s="224">
        <v>0</v>
      </c>
      <c r="AA40" s="219">
        <f t="shared" si="5"/>
        <v>866.3</v>
      </c>
      <c r="AB40" s="613">
        <v>866.3</v>
      </c>
      <c r="AC40" s="613"/>
      <c r="AD40" s="605">
        <f t="shared" si="6"/>
        <v>866.3</v>
      </c>
      <c r="AE40" s="342">
        <v>41</v>
      </c>
      <c r="AF40" s="373"/>
      <c r="AG40" s="374"/>
      <c r="AH40" s="374" t="s">
        <v>440</v>
      </c>
      <c r="AI40" s="374"/>
      <c r="AJ40" s="374"/>
      <c r="AK40" s="363">
        <v>514.7</v>
      </c>
      <c r="AL40" s="363">
        <v>0.47</v>
      </c>
      <c r="AM40" s="383">
        <v>54.9</v>
      </c>
      <c r="AN40" s="383">
        <v>0.03</v>
      </c>
      <c r="AO40" s="158">
        <v>0</v>
      </c>
      <c r="AP40" s="158">
        <v>0</v>
      </c>
      <c r="AQ40" s="171">
        <v>0</v>
      </c>
      <c r="AR40" s="158">
        <v>0</v>
      </c>
      <c r="AS40" s="158">
        <v>0</v>
      </c>
      <c r="AT40" s="158">
        <v>0</v>
      </c>
      <c r="AU40" s="277" t="s">
        <v>519</v>
      </c>
      <c r="AV40" s="257">
        <v>7.56</v>
      </c>
      <c r="AW40" s="256">
        <v>25.95</v>
      </c>
      <c r="AX40" s="163">
        <v>0</v>
      </c>
      <c r="AY40" s="254" t="s">
        <v>516</v>
      </c>
      <c r="AZ40" s="552" t="s">
        <v>538</v>
      </c>
      <c r="BA40" s="262" t="s">
        <v>538</v>
      </c>
      <c r="BB40" s="262" t="s">
        <v>538</v>
      </c>
      <c r="BC40" s="262" t="s">
        <v>538</v>
      </c>
      <c r="BD40" s="262" t="s">
        <v>538</v>
      </c>
      <c r="BE40" s="262" t="s">
        <v>538</v>
      </c>
      <c r="BF40" s="262">
        <v>0</v>
      </c>
      <c r="BG40" s="552" t="s">
        <v>538</v>
      </c>
      <c r="BH40" s="552" t="s">
        <v>538</v>
      </c>
      <c r="BI40" s="168">
        <v>0</v>
      </c>
      <c r="BJ40" s="168">
        <v>0</v>
      </c>
      <c r="BK40" s="168">
        <v>0</v>
      </c>
      <c r="BL40" s="586"/>
      <c r="BM40" s="169">
        <v>1952.55</v>
      </c>
      <c r="BN40" s="198">
        <v>0.18</v>
      </c>
      <c r="BO40" s="198">
        <f t="shared" si="7"/>
        <v>0.0257143</v>
      </c>
      <c r="BP40" s="198">
        <f t="shared" si="8"/>
        <v>50.2085</v>
      </c>
      <c r="BQ40" s="353" t="s">
        <v>538</v>
      </c>
      <c r="BR40" s="169" t="s">
        <v>181</v>
      </c>
      <c r="BS40" s="169" t="s">
        <v>378</v>
      </c>
      <c r="BT40" s="301">
        <v>1</v>
      </c>
      <c r="BU40" s="264">
        <v>0</v>
      </c>
      <c r="BV40" s="301"/>
      <c r="BW40" s="389" t="s">
        <v>440</v>
      </c>
      <c r="BX40" s="301">
        <v>1</v>
      </c>
      <c r="BY40" s="264">
        <v>4.44</v>
      </c>
      <c r="BZ40" s="299">
        <v>866.3</v>
      </c>
      <c r="CA40" s="270">
        <v>0.83</v>
      </c>
      <c r="CB40" s="270">
        <v>0.48</v>
      </c>
      <c r="CC40" s="270">
        <v>0</v>
      </c>
      <c r="CD40" s="270">
        <v>0.29</v>
      </c>
      <c r="CE40" s="270">
        <v>0.29</v>
      </c>
      <c r="CF40" s="270">
        <v>0.17</v>
      </c>
      <c r="CG40" s="270">
        <v>2.6</v>
      </c>
      <c r="CH40" s="270">
        <f t="shared" si="9"/>
        <v>4.66</v>
      </c>
      <c r="CI40" s="270" t="s">
        <v>290</v>
      </c>
      <c r="CJ40" s="270">
        <v>0</v>
      </c>
      <c r="CK40" s="270"/>
      <c r="CL40" s="270">
        <f t="shared" si="10"/>
        <v>4.66</v>
      </c>
      <c r="CM40" s="416">
        <v>3.08</v>
      </c>
      <c r="CN40" s="416" t="s">
        <v>691</v>
      </c>
      <c r="CO40" s="416">
        <v>0.13</v>
      </c>
      <c r="CP40" s="473" t="s">
        <v>321</v>
      </c>
      <c r="CQ40" s="416">
        <v>0.35</v>
      </c>
      <c r="CR40" s="473" t="s">
        <v>214</v>
      </c>
      <c r="CS40" s="416">
        <v>0.14</v>
      </c>
      <c r="CT40" s="473" t="s">
        <v>281</v>
      </c>
      <c r="CU40" s="416">
        <v>0.06</v>
      </c>
      <c r="CV40" s="416">
        <v>0.13</v>
      </c>
      <c r="CW40" s="416">
        <v>0</v>
      </c>
      <c r="CX40" s="416"/>
      <c r="CY40" s="416">
        <f t="shared" si="11"/>
        <v>0.19</v>
      </c>
      <c r="CZ40" s="416"/>
      <c r="DA40" s="257">
        <v>0.53</v>
      </c>
      <c r="DB40" s="257">
        <v>0.36</v>
      </c>
      <c r="DC40" s="257">
        <v>0.11</v>
      </c>
      <c r="DD40" s="257">
        <v>0.11</v>
      </c>
      <c r="DE40" s="257">
        <v>0.17</v>
      </c>
      <c r="DF40" s="257">
        <v>0</v>
      </c>
      <c r="DG40" s="257">
        <v>0.12</v>
      </c>
      <c r="DH40" s="257">
        <v>0.12</v>
      </c>
      <c r="DI40" s="257">
        <v>0.13</v>
      </c>
      <c r="DJ40" s="257">
        <v>0</v>
      </c>
      <c r="DK40" s="257">
        <f t="shared" si="12"/>
        <v>1.65</v>
      </c>
      <c r="DL40" s="257"/>
      <c r="DM40" s="267">
        <f t="shared" si="0"/>
        <v>10.200000000000001</v>
      </c>
      <c r="DN40" s="532">
        <v>10.2</v>
      </c>
      <c r="DO40" s="424">
        <v>0</v>
      </c>
      <c r="DP40" s="424"/>
      <c r="DQ40" s="424">
        <v>0</v>
      </c>
      <c r="DR40" s="424"/>
      <c r="DS40" s="424">
        <v>4.6</v>
      </c>
      <c r="DT40" s="424" t="s">
        <v>705</v>
      </c>
      <c r="DU40" s="424">
        <f t="shared" si="3"/>
        <v>866.3</v>
      </c>
      <c r="DV40" s="424"/>
      <c r="DW40" s="348">
        <f t="shared" si="1"/>
        <v>14.8</v>
      </c>
      <c r="DX40" s="532">
        <v>14.8</v>
      </c>
      <c r="DY40" s="347">
        <v>1.5</v>
      </c>
      <c r="DZ40" s="347"/>
      <c r="EA40" s="347">
        <v>0</v>
      </c>
      <c r="EB40" s="347"/>
      <c r="EC40" s="347">
        <v>0</v>
      </c>
      <c r="ED40" s="347">
        <v>0</v>
      </c>
      <c r="EE40" s="347"/>
      <c r="EF40" s="347"/>
      <c r="EG40" s="472">
        <v>0</v>
      </c>
      <c r="EH40" s="574">
        <v>0</v>
      </c>
      <c r="EI40" s="472">
        <v>1</v>
      </c>
      <c r="EJ40" s="472">
        <v>0</v>
      </c>
      <c r="EK40" s="472">
        <f t="shared" si="13"/>
        <v>1</v>
      </c>
      <c r="EL40" s="472">
        <v>36.56</v>
      </c>
      <c r="EM40" s="574" t="s">
        <v>290</v>
      </c>
    </row>
    <row r="41" spans="1:143" ht="12.75">
      <c r="A41" s="467">
        <v>1657</v>
      </c>
      <c r="B41" s="322">
        <v>26</v>
      </c>
      <c r="C41" s="170" t="s">
        <v>9</v>
      </c>
      <c r="D41" s="323">
        <v>114</v>
      </c>
      <c r="E41" s="334">
        <v>41244</v>
      </c>
      <c r="F41" s="337">
        <v>27</v>
      </c>
      <c r="G41" s="336">
        <v>41240</v>
      </c>
      <c r="H41" s="337">
        <v>59</v>
      </c>
      <c r="I41" s="336">
        <v>42240</v>
      </c>
      <c r="J41" s="337"/>
      <c r="K41" s="336"/>
      <c r="L41" s="334"/>
      <c r="M41" s="334">
        <v>42248</v>
      </c>
      <c r="N41" s="247" t="s">
        <v>408</v>
      </c>
      <c r="O41" s="617">
        <v>1</v>
      </c>
      <c r="P41" s="247" t="s">
        <v>422</v>
      </c>
      <c r="Q41" s="617">
        <v>76</v>
      </c>
      <c r="R41" s="209">
        <v>0</v>
      </c>
      <c r="S41" s="209">
        <v>0</v>
      </c>
      <c r="T41" s="209">
        <v>0</v>
      </c>
      <c r="U41" s="209">
        <v>0</v>
      </c>
      <c r="V41" s="209">
        <v>507.8</v>
      </c>
      <c r="W41" s="209">
        <v>326.7</v>
      </c>
      <c r="X41" s="209">
        <f t="shared" si="4"/>
        <v>834.5</v>
      </c>
      <c r="Y41" s="532">
        <v>0</v>
      </c>
      <c r="Z41" s="224">
        <v>0</v>
      </c>
      <c r="AA41" s="219">
        <f t="shared" si="5"/>
        <v>2105.5</v>
      </c>
      <c r="AB41" s="613">
        <v>2105.5</v>
      </c>
      <c r="AC41" s="613"/>
      <c r="AD41" s="605">
        <f t="shared" si="6"/>
        <v>2105.5</v>
      </c>
      <c r="AE41" s="342">
        <v>125</v>
      </c>
      <c r="AF41" s="373"/>
      <c r="AG41" s="374"/>
      <c r="AH41" s="374"/>
      <c r="AI41" s="374" t="s">
        <v>440</v>
      </c>
      <c r="AJ41" s="374"/>
      <c r="AK41" s="363">
        <v>834.5</v>
      </c>
      <c r="AL41" s="363">
        <v>0.47</v>
      </c>
      <c r="AM41" s="383">
        <v>326.7</v>
      </c>
      <c r="AN41" s="382">
        <v>0.0299</v>
      </c>
      <c r="AO41" s="158">
        <v>1</v>
      </c>
      <c r="AP41" s="158">
        <v>1</v>
      </c>
      <c r="AQ41" s="171">
        <v>0</v>
      </c>
      <c r="AR41" s="158">
        <v>0</v>
      </c>
      <c r="AS41" s="158">
        <v>0</v>
      </c>
      <c r="AT41" s="158">
        <v>1</v>
      </c>
      <c r="AU41" s="277" t="s">
        <v>520</v>
      </c>
      <c r="AV41" s="257">
        <v>3.81</v>
      </c>
      <c r="AW41" s="256">
        <v>25.95</v>
      </c>
      <c r="AX41" s="163">
        <v>0</v>
      </c>
      <c r="AY41" s="254" t="s">
        <v>516</v>
      </c>
      <c r="AZ41" s="283" t="s">
        <v>540</v>
      </c>
      <c r="BA41" s="262">
        <v>0.064</v>
      </c>
      <c r="BB41" s="262">
        <v>2036.6</v>
      </c>
      <c r="BC41" s="262">
        <v>25.95</v>
      </c>
      <c r="BD41" s="262">
        <f>ROUND(BA41*BB41+BC41,4)</f>
        <v>156.2924</v>
      </c>
      <c r="BE41" s="262">
        <v>2.55</v>
      </c>
      <c r="BF41" s="262">
        <v>0</v>
      </c>
      <c r="BG41" s="265" t="s">
        <v>179</v>
      </c>
      <c r="BH41" s="265" t="s">
        <v>545</v>
      </c>
      <c r="BI41" s="168">
        <v>0</v>
      </c>
      <c r="BJ41" s="168">
        <v>0</v>
      </c>
      <c r="BK41" s="168">
        <v>0</v>
      </c>
      <c r="BL41" s="586"/>
      <c r="BM41" s="169">
        <v>2036.6</v>
      </c>
      <c r="BN41" s="198">
        <v>0.18</v>
      </c>
      <c r="BO41" s="198">
        <f t="shared" si="7"/>
        <v>0.0257143</v>
      </c>
      <c r="BP41" s="198">
        <f t="shared" si="8"/>
        <v>52.3697</v>
      </c>
      <c r="BQ41" s="353" t="s">
        <v>538</v>
      </c>
      <c r="BR41" s="169" t="s">
        <v>179</v>
      </c>
      <c r="BS41" s="169" t="s">
        <v>376</v>
      </c>
      <c r="BT41" s="301">
        <v>1</v>
      </c>
      <c r="BU41" s="264">
        <v>0</v>
      </c>
      <c r="BV41" s="301"/>
      <c r="BW41" s="389" t="s">
        <v>440</v>
      </c>
      <c r="BX41" s="301">
        <v>1</v>
      </c>
      <c r="BY41" s="264">
        <v>4.44</v>
      </c>
      <c r="BZ41" s="299">
        <v>2105.5</v>
      </c>
      <c r="CA41" s="270">
        <v>0.83</v>
      </c>
      <c r="CB41" s="270">
        <v>0.48</v>
      </c>
      <c r="CC41" s="270">
        <v>0.45</v>
      </c>
      <c r="CD41" s="270">
        <v>0.29</v>
      </c>
      <c r="CE41" s="270">
        <v>0.29</v>
      </c>
      <c r="CF41" s="270">
        <v>0.17</v>
      </c>
      <c r="CG41" s="270">
        <v>2.6</v>
      </c>
      <c r="CH41" s="270">
        <f t="shared" si="9"/>
        <v>5.109999999999999</v>
      </c>
      <c r="CI41" s="270" t="s">
        <v>190</v>
      </c>
      <c r="CJ41" s="461">
        <v>2.37</v>
      </c>
      <c r="CK41" s="270" t="s">
        <v>190</v>
      </c>
      <c r="CL41" s="270">
        <f t="shared" si="10"/>
        <v>7.4799999999999995</v>
      </c>
      <c r="CM41" s="416">
        <v>3.08</v>
      </c>
      <c r="CN41" s="416" t="s">
        <v>691</v>
      </c>
      <c r="CO41" s="416">
        <v>0.13</v>
      </c>
      <c r="CP41" s="473" t="s">
        <v>321</v>
      </c>
      <c r="CQ41" s="416">
        <v>0.35</v>
      </c>
      <c r="CR41" s="473" t="s">
        <v>214</v>
      </c>
      <c r="CS41" s="416">
        <v>0.1</v>
      </c>
      <c r="CT41" s="473" t="s">
        <v>281</v>
      </c>
      <c r="CU41" s="416">
        <v>0.06</v>
      </c>
      <c r="CV41" s="416">
        <v>0.13</v>
      </c>
      <c r="CW41" s="416">
        <v>0</v>
      </c>
      <c r="CX41" s="416"/>
      <c r="CY41" s="416">
        <f t="shared" si="11"/>
        <v>0.19</v>
      </c>
      <c r="CZ41" s="416"/>
      <c r="DA41" s="257">
        <v>0.53</v>
      </c>
      <c r="DB41" s="257">
        <v>0.36</v>
      </c>
      <c r="DC41" s="257">
        <v>0.11</v>
      </c>
      <c r="DD41" s="257">
        <v>0.11</v>
      </c>
      <c r="DE41" s="257">
        <v>0.17</v>
      </c>
      <c r="DF41" s="257">
        <v>0.17</v>
      </c>
      <c r="DG41" s="257">
        <v>0.12</v>
      </c>
      <c r="DH41" s="257">
        <v>0.12</v>
      </c>
      <c r="DI41" s="257">
        <v>0.13</v>
      </c>
      <c r="DJ41" s="257">
        <v>0</v>
      </c>
      <c r="DK41" s="257">
        <f t="shared" si="12"/>
        <v>1.8199999999999998</v>
      </c>
      <c r="DL41" s="257"/>
      <c r="DM41" s="267">
        <f t="shared" si="0"/>
        <v>13.149999999999999</v>
      </c>
      <c r="DN41" s="532">
        <v>13.15</v>
      </c>
      <c r="DO41" s="462">
        <v>1</v>
      </c>
      <c r="DP41" s="424" t="s">
        <v>190</v>
      </c>
      <c r="DQ41" s="424">
        <v>0</v>
      </c>
      <c r="DR41" s="424"/>
      <c r="DS41" s="424">
        <v>4.6</v>
      </c>
      <c r="DT41" s="424" t="s">
        <v>705</v>
      </c>
      <c r="DU41" s="424">
        <f t="shared" si="3"/>
        <v>2105.5</v>
      </c>
      <c r="DV41" s="424"/>
      <c r="DW41" s="348">
        <f t="shared" si="1"/>
        <v>18.75</v>
      </c>
      <c r="DX41" s="532">
        <v>18.75</v>
      </c>
      <c r="DY41" s="347">
        <v>0</v>
      </c>
      <c r="DZ41" s="347"/>
      <c r="EA41" s="347">
        <v>0</v>
      </c>
      <c r="EB41" s="347"/>
      <c r="EC41" s="347">
        <v>0</v>
      </c>
      <c r="ED41" s="347">
        <v>0</v>
      </c>
      <c r="EE41" s="347"/>
      <c r="EF41" s="347"/>
      <c r="EG41" s="472">
        <v>0</v>
      </c>
      <c r="EH41" s="574">
        <v>0</v>
      </c>
      <c r="EI41" s="472">
        <v>1</v>
      </c>
      <c r="EJ41" s="472">
        <v>0</v>
      </c>
      <c r="EK41" s="472">
        <f t="shared" si="13"/>
        <v>1</v>
      </c>
      <c r="EL41" s="472">
        <v>36.56</v>
      </c>
      <c r="EM41" s="574" t="s">
        <v>190</v>
      </c>
    </row>
    <row r="42" spans="1:143" ht="12.75">
      <c r="A42" s="467">
        <v>1658</v>
      </c>
      <c r="B42" s="322">
        <v>27</v>
      </c>
      <c r="C42" s="170" t="s">
        <v>9</v>
      </c>
      <c r="D42" s="323" t="s">
        <v>17</v>
      </c>
      <c r="E42" s="334">
        <v>41244</v>
      </c>
      <c r="F42" s="337">
        <v>27</v>
      </c>
      <c r="G42" s="336">
        <v>41240</v>
      </c>
      <c r="H42" s="337" t="s">
        <v>61</v>
      </c>
      <c r="I42" s="336">
        <v>42240</v>
      </c>
      <c r="J42" s="337"/>
      <c r="K42" s="336"/>
      <c r="L42" s="334"/>
      <c r="M42" s="334">
        <v>42248</v>
      </c>
      <c r="N42" s="247" t="s">
        <v>403</v>
      </c>
      <c r="O42" s="617">
        <v>1</v>
      </c>
      <c r="P42" s="247" t="s">
        <v>424</v>
      </c>
      <c r="Q42" s="617">
        <v>115</v>
      </c>
      <c r="R42" s="209">
        <v>374.4</v>
      </c>
      <c r="S42" s="209">
        <v>0</v>
      </c>
      <c r="T42" s="209">
        <v>0</v>
      </c>
      <c r="U42" s="209">
        <v>86.4</v>
      </c>
      <c r="V42" s="209">
        <v>667.1</v>
      </c>
      <c r="W42" s="209">
        <v>220.5</v>
      </c>
      <c r="X42" s="209">
        <f t="shared" si="4"/>
        <v>1348.4</v>
      </c>
      <c r="Y42" s="238">
        <f>SUM(AD42)</f>
        <v>5237.8</v>
      </c>
      <c r="Z42" s="224">
        <v>2</v>
      </c>
      <c r="AA42" s="219">
        <f t="shared" si="5"/>
        <v>5237.8</v>
      </c>
      <c r="AB42" s="613">
        <v>5237.8</v>
      </c>
      <c r="AC42" s="613"/>
      <c r="AD42" s="605">
        <f t="shared" si="6"/>
        <v>5237.8</v>
      </c>
      <c r="AE42" s="342">
        <v>288</v>
      </c>
      <c r="AF42" s="373"/>
      <c r="AG42" s="374"/>
      <c r="AH42" s="374"/>
      <c r="AI42" s="374" t="s">
        <v>440</v>
      </c>
      <c r="AJ42" s="374"/>
      <c r="AK42" s="363">
        <v>1348.4</v>
      </c>
      <c r="AL42" s="363">
        <v>1.67</v>
      </c>
      <c r="AM42" s="383">
        <v>594.9</v>
      </c>
      <c r="AN42" s="383">
        <v>0.0296</v>
      </c>
      <c r="AO42" s="158">
        <v>1</v>
      </c>
      <c r="AP42" s="158">
        <v>1</v>
      </c>
      <c r="AQ42" s="171">
        <v>0</v>
      </c>
      <c r="AR42" s="158">
        <v>1</v>
      </c>
      <c r="AS42" s="158">
        <v>1</v>
      </c>
      <c r="AT42" s="158">
        <v>1</v>
      </c>
      <c r="AU42" s="277" t="s">
        <v>521</v>
      </c>
      <c r="AV42" s="257">
        <v>4.31</v>
      </c>
      <c r="AW42" s="256">
        <v>25.95</v>
      </c>
      <c r="AX42" s="163">
        <v>0</v>
      </c>
      <c r="AY42" s="254" t="s">
        <v>516</v>
      </c>
      <c r="AZ42" s="283" t="s">
        <v>540</v>
      </c>
      <c r="BA42" s="262">
        <v>0.064</v>
      </c>
      <c r="BB42" s="262">
        <v>2036.6</v>
      </c>
      <c r="BC42" s="262">
        <v>25.95</v>
      </c>
      <c r="BD42" s="262">
        <f>ROUND(BA42*BB42+BC42,4)</f>
        <v>156.2924</v>
      </c>
      <c r="BE42" s="262">
        <v>3.15</v>
      </c>
      <c r="BF42" s="262">
        <v>0</v>
      </c>
      <c r="BG42" s="265" t="s">
        <v>179</v>
      </c>
      <c r="BH42" s="265" t="s">
        <v>545</v>
      </c>
      <c r="BI42" s="168">
        <v>0</v>
      </c>
      <c r="BJ42" s="168">
        <v>0</v>
      </c>
      <c r="BK42" s="168">
        <v>0</v>
      </c>
      <c r="BL42" s="586"/>
      <c r="BM42" s="169">
        <v>2036.6</v>
      </c>
      <c r="BN42" s="198">
        <v>0.18</v>
      </c>
      <c r="BO42" s="198">
        <f t="shared" si="7"/>
        <v>0.0257143</v>
      </c>
      <c r="BP42" s="198">
        <f t="shared" si="8"/>
        <v>52.3697</v>
      </c>
      <c r="BQ42" s="353" t="s">
        <v>538</v>
      </c>
      <c r="BR42" s="169" t="s">
        <v>179</v>
      </c>
      <c r="BS42" s="169" t="s">
        <v>376</v>
      </c>
      <c r="BT42" s="301">
        <v>2</v>
      </c>
      <c r="BU42" s="264">
        <v>0</v>
      </c>
      <c r="BV42" s="301"/>
      <c r="BW42" s="389" t="s">
        <v>440</v>
      </c>
      <c r="BX42" s="301">
        <v>1</v>
      </c>
      <c r="BY42" s="264">
        <v>4.44</v>
      </c>
      <c r="BZ42" s="299">
        <v>5237.8</v>
      </c>
      <c r="CA42" s="270">
        <v>0.83</v>
      </c>
      <c r="CB42" s="270">
        <v>0.48</v>
      </c>
      <c r="CC42" s="270">
        <v>0.45</v>
      </c>
      <c r="CD42" s="270">
        <v>0.29</v>
      </c>
      <c r="CE42" s="270">
        <v>0.29</v>
      </c>
      <c r="CF42" s="270">
        <v>0.17</v>
      </c>
      <c r="CG42" s="270">
        <v>2.6</v>
      </c>
      <c r="CH42" s="270">
        <f t="shared" si="9"/>
        <v>5.109999999999999</v>
      </c>
      <c r="CI42" s="270" t="s">
        <v>190</v>
      </c>
      <c r="CJ42" s="461">
        <v>2.37</v>
      </c>
      <c r="CK42" s="270" t="s">
        <v>190</v>
      </c>
      <c r="CL42" s="270">
        <f t="shared" si="10"/>
        <v>7.4799999999999995</v>
      </c>
      <c r="CM42" s="416">
        <v>3.08</v>
      </c>
      <c r="CN42" s="416" t="s">
        <v>691</v>
      </c>
      <c r="CO42" s="416">
        <v>0.13</v>
      </c>
      <c r="CP42" s="473" t="s">
        <v>321</v>
      </c>
      <c r="CQ42" s="416">
        <v>0.35</v>
      </c>
      <c r="CR42" s="473" t="s">
        <v>214</v>
      </c>
      <c r="CS42" s="416">
        <v>0.1</v>
      </c>
      <c r="CT42" s="473" t="s">
        <v>281</v>
      </c>
      <c r="CU42" s="416">
        <v>0.06</v>
      </c>
      <c r="CV42" s="416">
        <v>0.13</v>
      </c>
      <c r="CW42" s="416">
        <v>0</v>
      </c>
      <c r="CX42" s="416"/>
      <c r="CY42" s="416">
        <f t="shared" si="11"/>
        <v>0.19</v>
      </c>
      <c r="CZ42" s="416"/>
      <c r="DA42" s="257">
        <v>0.53</v>
      </c>
      <c r="DB42" s="257">
        <v>0.36</v>
      </c>
      <c r="DC42" s="257">
        <v>0.11</v>
      </c>
      <c r="DD42" s="257">
        <v>0.11</v>
      </c>
      <c r="DE42" s="257">
        <v>0.17</v>
      </c>
      <c r="DF42" s="257">
        <v>0.17</v>
      </c>
      <c r="DG42" s="257">
        <v>0.12</v>
      </c>
      <c r="DH42" s="257">
        <v>0.12</v>
      </c>
      <c r="DI42" s="257">
        <v>0.13</v>
      </c>
      <c r="DJ42" s="257">
        <v>0</v>
      </c>
      <c r="DK42" s="257">
        <f t="shared" si="12"/>
        <v>1.8199999999999998</v>
      </c>
      <c r="DL42" s="257"/>
      <c r="DM42" s="267">
        <f t="shared" si="0"/>
        <v>13.149999999999999</v>
      </c>
      <c r="DN42" s="532">
        <v>13.15</v>
      </c>
      <c r="DO42" s="424">
        <v>0</v>
      </c>
      <c r="DP42" s="424"/>
      <c r="DQ42" s="424">
        <v>3.43</v>
      </c>
      <c r="DR42" s="424" t="s">
        <v>236</v>
      </c>
      <c r="DS42" s="424">
        <v>4.6</v>
      </c>
      <c r="DT42" s="424" t="s">
        <v>705</v>
      </c>
      <c r="DU42" s="424">
        <f t="shared" si="3"/>
        <v>5237.8</v>
      </c>
      <c r="DV42" s="424"/>
      <c r="DW42" s="348">
        <f t="shared" si="1"/>
        <v>21.18</v>
      </c>
      <c r="DX42" s="532">
        <v>21.18</v>
      </c>
      <c r="DY42" s="347">
        <v>0</v>
      </c>
      <c r="DZ42" s="347"/>
      <c r="EA42" s="347">
        <v>0</v>
      </c>
      <c r="EB42" s="347"/>
      <c r="EC42" s="347">
        <v>0</v>
      </c>
      <c r="ED42" s="347">
        <v>0</v>
      </c>
      <c r="EE42" s="347"/>
      <c r="EF42" s="347"/>
      <c r="EG42" s="472">
        <v>0</v>
      </c>
      <c r="EH42" s="574">
        <v>0</v>
      </c>
      <c r="EI42" s="472">
        <v>2</v>
      </c>
      <c r="EJ42" s="472">
        <v>0</v>
      </c>
      <c r="EK42" s="472">
        <f t="shared" si="13"/>
        <v>2</v>
      </c>
      <c r="EL42" s="472">
        <v>36.56</v>
      </c>
      <c r="EM42" s="574" t="s">
        <v>190</v>
      </c>
    </row>
    <row r="43" spans="1:143" ht="12.75">
      <c r="A43" s="467">
        <v>1659</v>
      </c>
      <c r="B43" s="322">
        <v>28</v>
      </c>
      <c r="C43" s="170" t="s">
        <v>9</v>
      </c>
      <c r="D43" s="323" t="s">
        <v>18</v>
      </c>
      <c r="E43" s="334">
        <v>41244</v>
      </c>
      <c r="F43" s="337">
        <v>27</v>
      </c>
      <c r="G43" s="336">
        <v>41240</v>
      </c>
      <c r="H43" s="337"/>
      <c r="I43" s="336"/>
      <c r="J43" s="337"/>
      <c r="K43" s="336"/>
      <c r="L43" s="334"/>
      <c r="M43" s="334">
        <v>41240</v>
      </c>
      <c r="N43" s="247" t="s">
        <v>403</v>
      </c>
      <c r="O43" s="617">
        <v>1</v>
      </c>
      <c r="P43" s="247" t="s">
        <v>424</v>
      </c>
      <c r="Q43" s="617">
        <v>115</v>
      </c>
      <c r="R43" s="209">
        <v>353.7</v>
      </c>
      <c r="S43" s="209">
        <v>0</v>
      </c>
      <c r="T43" s="209">
        <v>54.3</v>
      </c>
      <c r="U43" s="209">
        <v>7.6</v>
      </c>
      <c r="V43" s="209">
        <v>683.7</v>
      </c>
      <c r="W43" s="209">
        <v>227.7</v>
      </c>
      <c r="X43" s="209">
        <f t="shared" si="4"/>
        <v>1327.0000000000002</v>
      </c>
      <c r="Y43" s="238">
        <f>SUM(AD43)</f>
        <v>5203.8</v>
      </c>
      <c r="Z43" s="224">
        <v>2</v>
      </c>
      <c r="AA43" s="219">
        <f t="shared" si="5"/>
        <v>5203.8</v>
      </c>
      <c r="AB43" s="613">
        <v>5203.8</v>
      </c>
      <c r="AC43" s="613"/>
      <c r="AD43" s="605">
        <f t="shared" si="6"/>
        <v>5203.8</v>
      </c>
      <c r="AE43" s="342">
        <v>266</v>
      </c>
      <c r="AF43" s="373"/>
      <c r="AG43" s="374"/>
      <c r="AH43" s="374"/>
      <c r="AI43" s="374" t="s">
        <v>440</v>
      </c>
      <c r="AJ43" s="374"/>
      <c r="AK43" s="363">
        <v>1327</v>
      </c>
      <c r="AL43" s="363">
        <v>1.67</v>
      </c>
      <c r="AM43" s="383">
        <v>557.3</v>
      </c>
      <c r="AN43" s="383">
        <v>0.0296</v>
      </c>
      <c r="AO43" s="158">
        <v>1</v>
      </c>
      <c r="AP43" s="158">
        <v>1</v>
      </c>
      <c r="AQ43" s="171">
        <v>0</v>
      </c>
      <c r="AR43" s="158">
        <v>0</v>
      </c>
      <c r="AS43" s="158">
        <v>0</v>
      </c>
      <c r="AT43" s="158">
        <v>1</v>
      </c>
      <c r="AU43" s="277" t="s">
        <v>521</v>
      </c>
      <c r="AV43" s="257">
        <v>4.31</v>
      </c>
      <c r="AW43" s="256">
        <v>25.95</v>
      </c>
      <c r="AX43" s="163">
        <v>0</v>
      </c>
      <c r="AY43" s="254" t="s">
        <v>516</v>
      </c>
      <c r="AZ43" s="283" t="s">
        <v>540</v>
      </c>
      <c r="BA43" s="262">
        <v>0.064</v>
      </c>
      <c r="BB43" s="262">
        <v>2036.6</v>
      </c>
      <c r="BC43" s="262">
        <v>25.95</v>
      </c>
      <c r="BD43" s="262">
        <f>ROUND(BA43*BB43+BC43,4)</f>
        <v>156.2924</v>
      </c>
      <c r="BE43" s="262">
        <v>3.15</v>
      </c>
      <c r="BF43" s="262">
        <v>0</v>
      </c>
      <c r="BG43" s="265" t="s">
        <v>179</v>
      </c>
      <c r="BH43" s="265" t="s">
        <v>545</v>
      </c>
      <c r="BI43" s="168">
        <v>1</v>
      </c>
      <c r="BJ43" s="168">
        <v>1</v>
      </c>
      <c r="BK43" s="198">
        <v>1755.25</v>
      </c>
      <c r="BL43" s="289" t="s">
        <v>201</v>
      </c>
      <c r="BM43" s="169">
        <v>2036.6</v>
      </c>
      <c r="BN43" s="198">
        <v>0.18</v>
      </c>
      <c r="BO43" s="198">
        <f t="shared" si="7"/>
        <v>0.0257143</v>
      </c>
      <c r="BP43" s="198">
        <f t="shared" si="8"/>
        <v>52.3697</v>
      </c>
      <c r="BQ43" s="198" t="s">
        <v>657</v>
      </c>
      <c r="BR43" s="169" t="s">
        <v>179</v>
      </c>
      <c r="BS43" s="169" t="s">
        <v>376</v>
      </c>
      <c r="BT43" s="301">
        <v>2</v>
      </c>
      <c r="BU43" s="264">
        <v>0</v>
      </c>
      <c r="BV43" s="301"/>
      <c r="BW43" s="389" t="s">
        <v>440</v>
      </c>
      <c r="BX43" s="301">
        <v>1</v>
      </c>
      <c r="BY43" s="264">
        <v>4.44</v>
      </c>
      <c r="BZ43" s="299">
        <v>5203.8</v>
      </c>
      <c r="CA43" s="270">
        <v>0.83</v>
      </c>
      <c r="CB43" s="270">
        <v>0.48</v>
      </c>
      <c r="CC43" s="270">
        <v>0.45</v>
      </c>
      <c r="CD43" s="270">
        <v>0.29</v>
      </c>
      <c r="CE43" s="270">
        <v>0.29</v>
      </c>
      <c r="CF43" s="270">
        <v>0.17</v>
      </c>
      <c r="CG43" s="270">
        <v>2.6</v>
      </c>
      <c r="CH43" s="270">
        <f t="shared" si="9"/>
        <v>5.109999999999999</v>
      </c>
      <c r="CI43" s="270" t="s">
        <v>190</v>
      </c>
      <c r="CJ43" s="461">
        <v>2.37</v>
      </c>
      <c r="CK43" s="270" t="s">
        <v>190</v>
      </c>
      <c r="CL43" s="270">
        <f t="shared" si="10"/>
        <v>7.4799999999999995</v>
      </c>
      <c r="CM43" s="416">
        <v>3.08</v>
      </c>
      <c r="CN43" s="416" t="s">
        <v>691</v>
      </c>
      <c r="CO43" s="416">
        <v>0.13</v>
      </c>
      <c r="CP43" s="473" t="s">
        <v>321</v>
      </c>
      <c r="CQ43" s="416">
        <v>0.35</v>
      </c>
      <c r="CR43" s="473" t="s">
        <v>214</v>
      </c>
      <c r="CS43" s="416">
        <v>0.1</v>
      </c>
      <c r="CT43" s="473" t="s">
        <v>281</v>
      </c>
      <c r="CU43" s="416">
        <v>0.06</v>
      </c>
      <c r="CV43" s="416">
        <v>0.13</v>
      </c>
      <c r="CW43" s="416">
        <v>0</v>
      </c>
      <c r="CX43" s="416"/>
      <c r="CY43" s="416">
        <f t="shared" si="11"/>
        <v>0.19</v>
      </c>
      <c r="CZ43" s="416"/>
      <c r="DA43" s="257">
        <v>0</v>
      </c>
      <c r="DB43" s="257">
        <v>0</v>
      </c>
      <c r="DC43" s="257">
        <v>0</v>
      </c>
      <c r="DD43" s="257">
        <v>0</v>
      </c>
      <c r="DE43" s="257">
        <v>0</v>
      </c>
      <c r="DF43" s="257">
        <v>0</v>
      </c>
      <c r="DG43" s="257">
        <v>0</v>
      </c>
      <c r="DH43" s="257">
        <v>0</v>
      </c>
      <c r="DI43" s="257">
        <v>0</v>
      </c>
      <c r="DJ43" s="257">
        <v>0</v>
      </c>
      <c r="DK43" s="257">
        <f t="shared" si="12"/>
        <v>0</v>
      </c>
      <c r="DL43" s="257"/>
      <c r="DM43" s="267">
        <f t="shared" si="0"/>
        <v>11.329999999999998</v>
      </c>
      <c r="DN43" s="532">
        <v>11.33</v>
      </c>
      <c r="DO43" s="424">
        <v>0</v>
      </c>
      <c r="DP43" s="424"/>
      <c r="DQ43" s="424">
        <v>3.43</v>
      </c>
      <c r="DR43" s="424" t="s">
        <v>236</v>
      </c>
      <c r="DS43" s="424">
        <v>4.6</v>
      </c>
      <c r="DT43" s="424" t="s">
        <v>705</v>
      </c>
      <c r="DU43" s="424">
        <f t="shared" si="3"/>
        <v>5203.8</v>
      </c>
      <c r="DV43" s="424"/>
      <c r="DW43" s="348">
        <f t="shared" si="1"/>
        <v>19.36</v>
      </c>
      <c r="DX43" s="532">
        <v>19.36</v>
      </c>
      <c r="DY43" s="347">
        <v>0</v>
      </c>
      <c r="DZ43" s="347"/>
      <c r="EA43" s="347">
        <v>2.35</v>
      </c>
      <c r="EB43" s="347"/>
      <c r="EC43" s="347">
        <v>0</v>
      </c>
      <c r="ED43" s="347">
        <v>0</v>
      </c>
      <c r="EE43" s="347"/>
      <c r="EF43" s="347"/>
      <c r="EG43" s="472">
        <v>0</v>
      </c>
      <c r="EH43" s="574">
        <v>0</v>
      </c>
      <c r="EI43" s="472">
        <v>2</v>
      </c>
      <c r="EJ43" s="472">
        <v>0</v>
      </c>
      <c r="EK43" s="472">
        <f t="shared" si="13"/>
        <v>2</v>
      </c>
      <c r="EL43" s="472">
        <v>36.56</v>
      </c>
      <c r="EM43" s="574" t="s">
        <v>190</v>
      </c>
    </row>
    <row r="44" spans="1:143" ht="12.75">
      <c r="A44" s="467">
        <v>1660</v>
      </c>
      <c r="B44" s="322">
        <v>29</v>
      </c>
      <c r="C44" s="170" t="s">
        <v>9</v>
      </c>
      <c r="D44" s="323" t="s">
        <v>19</v>
      </c>
      <c r="E44" s="334">
        <v>41244</v>
      </c>
      <c r="F44" s="337">
        <v>27</v>
      </c>
      <c r="G44" s="336">
        <v>41240</v>
      </c>
      <c r="H44" s="337">
        <v>49</v>
      </c>
      <c r="I44" s="336">
        <v>41813</v>
      </c>
      <c r="J44" s="337"/>
      <c r="K44" s="336"/>
      <c r="L44" s="334"/>
      <c r="M44" s="336">
        <v>41813</v>
      </c>
      <c r="N44" s="250" t="s">
        <v>409</v>
      </c>
      <c r="O44" s="619">
        <v>1</v>
      </c>
      <c r="P44" s="250" t="s">
        <v>424</v>
      </c>
      <c r="Q44" s="619">
        <v>116</v>
      </c>
      <c r="R44" s="209">
        <v>86.9</v>
      </c>
      <c r="S44" s="209">
        <v>0</v>
      </c>
      <c r="T44" s="209">
        <v>325.9</v>
      </c>
      <c r="U44" s="209">
        <v>0</v>
      </c>
      <c r="V44" s="209">
        <v>653</v>
      </c>
      <c r="W44" s="209">
        <v>237.6</v>
      </c>
      <c r="X44" s="209">
        <f t="shared" si="4"/>
        <v>1303.3999999999999</v>
      </c>
      <c r="Y44" s="238">
        <f>SUM(AD44)</f>
        <v>5250.3</v>
      </c>
      <c r="Z44" s="224">
        <v>2</v>
      </c>
      <c r="AA44" s="219">
        <v>0</v>
      </c>
      <c r="AB44" s="613">
        <v>5250.3</v>
      </c>
      <c r="AC44" s="613"/>
      <c r="AD44" s="605">
        <f t="shared" si="6"/>
        <v>5250.3</v>
      </c>
      <c r="AE44" s="342">
        <v>268</v>
      </c>
      <c r="AF44" s="373"/>
      <c r="AG44" s="374"/>
      <c r="AH44" s="374"/>
      <c r="AI44" s="374" t="s">
        <v>440</v>
      </c>
      <c r="AJ44" s="374"/>
      <c r="AK44" s="363">
        <v>1303.4</v>
      </c>
      <c r="AL44" s="363">
        <v>1.67</v>
      </c>
      <c r="AM44" s="383">
        <v>563.5</v>
      </c>
      <c r="AN44" s="383">
        <v>0.0296</v>
      </c>
      <c r="AO44" s="158">
        <v>1</v>
      </c>
      <c r="AP44" s="158">
        <v>1</v>
      </c>
      <c r="AQ44" s="171">
        <v>0</v>
      </c>
      <c r="AR44" s="158">
        <v>0</v>
      </c>
      <c r="AS44" s="158">
        <v>0</v>
      </c>
      <c r="AT44" s="158">
        <v>1</v>
      </c>
      <c r="AU44" s="277" t="s">
        <v>521</v>
      </c>
      <c r="AV44" s="257">
        <v>4.31</v>
      </c>
      <c r="AW44" s="256">
        <v>25.95</v>
      </c>
      <c r="AX44" s="163">
        <v>0</v>
      </c>
      <c r="AY44" s="254" t="s">
        <v>516</v>
      </c>
      <c r="AZ44" s="283" t="s">
        <v>540</v>
      </c>
      <c r="BA44" s="262">
        <v>0.064</v>
      </c>
      <c r="BB44" s="262">
        <v>2036.6</v>
      </c>
      <c r="BC44" s="262">
        <v>25.95</v>
      </c>
      <c r="BD44" s="262">
        <f>ROUND(BA44*BB44+BC44,4)</f>
        <v>156.2924</v>
      </c>
      <c r="BE44" s="262">
        <v>3.15</v>
      </c>
      <c r="BF44" s="262">
        <v>0</v>
      </c>
      <c r="BG44" s="265" t="s">
        <v>179</v>
      </c>
      <c r="BH44" s="265" t="s">
        <v>545</v>
      </c>
      <c r="BI44" s="168">
        <v>0</v>
      </c>
      <c r="BJ44" s="168">
        <v>0</v>
      </c>
      <c r="BK44" s="168">
        <v>0</v>
      </c>
      <c r="BL44" s="586"/>
      <c r="BM44" s="169">
        <v>2036.6</v>
      </c>
      <c r="BN44" s="198">
        <v>0.18</v>
      </c>
      <c r="BO44" s="198">
        <f t="shared" si="7"/>
        <v>0.0257143</v>
      </c>
      <c r="BP44" s="198">
        <f t="shared" si="8"/>
        <v>52.3697</v>
      </c>
      <c r="BQ44" s="353" t="s">
        <v>538</v>
      </c>
      <c r="BR44" s="169" t="s">
        <v>179</v>
      </c>
      <c r="BS44" s="169" t="s">
        <v>376</v>
      </c>
      <c r="BT44" s="301">
        <v>2</v>
      </c>
      <c r="BU44" s="264">
        <v>0</v>
      </c>
      <c r="BV44" s="301">
        <v>1</v>
      </c>
      <c r="BW44" s="301">
        <v>3.11</v>
      </c>
      <c r="BX44" s="301">
        <v>0</v>
      </c>
      <c r="BY44" s="476" t="s">
        <v>538</v>
      </c>
      <c r="BZ44" s="299">
        <v>0</v>
      </c>
      <c r="CA44" s="270">
        <v>0.83</v>
      </c>
      <c r="CB44" s="270">
        <v>0.48</v>
      </c>
      <c r="CC44" s="270">
        <v>0.45</v>
      </c>
      <c r="CD44" s="270">
        <v>0.29</v>
      </c>
      <c r="CE44" s="270">
        <v>0.29</v>
      </c>
      <c r="CF44" s="270">
        <v>0.17</v>
      </c>
      <c r="CG44" s="270">
        <v>2.6</v>
      </c>
      <c r="CH44" s="270">
        <f t="shared" si="9"/>
        <v>5.109999999999999</v>
      </c>
      <c r="CI44" s="270" t="s">
        <v>190</v>
      </c>
      <c r="CJ44" s="461">
        <v>2.37</v>
      </c>
      <c r="CK44" s="270" t="s">
        <v>190</v>
      </c>
      <c r="CL44" s="270">
        <f t="shared" si="10"/>
        <v>7.4799999999999995</v>
      </c>
      <c r="CM44" s="416">
        <v>3.08</v>
      </c>
      <c r="CN44" s="416" t="s">
        <v>691</v>
      </c>
      <c r="CO44" s="416">
        <v>0</v>
      </c>
      <c r="CP44" s="413" t="s">
        <v>538</v>
      </c>
      <c r="CQ44" s="416">
        <v>0.35</v>
      </c>
      <c r="CR44" s="473" t="s">
        <v>214</v>
      </c>
      <c r="CS44" s="416">
        <v>0.1</v>
      </c>
      <c r="CT44" s="473" t="s">
        <v>281</v>
      </c>
      <c r="CU44" s="416">
        <v>0.06</v>
      </c>
      <c r="CV44" s="416">
        <v>0.13</v>
      </c>
      <c r="CW44" s="416">
        <v>0</v>
      </c>
      <c r="CX44" s="416"/>
      <c r="CY44" s="416">
        <f t="shared" si="11"/>
        <v>0.19</v>
      </c>
      <c r="CZ44" s="416"/>
      <c r="DA44" s="257">
        <v>0.53</v>
      </c>
      <c r="DB44" s="257">
        <v>0.36</v>
      </c>
      <c r="DC44" s="257">
        <v>0.11</v>
      </c>
      <c r="DD44" s="257">
        <v>0.11</v>
      </c>
      <c r="DE44" s="257">
        <v>0.17</v>
      </c>
      <c r="DF44" s="257">
        <v>0.17</v>
      </c>
      <c r="DG44" s="257">
        <v>0.12</v>
      </c>
      <c r="DH44" s="257">
        <v>0.12</v>
      </c>
      <c r="DI44" s="257">
        <v>0.13</v>
      </c>
      <c r="DJ44" s="257">
        <v>0</v>
      </c>
      <c r="DK44" s="257">
        <f t="shared" si="12"/>
        <v>1.8199999999999998</v>
      </c>
      <c r="DL44" s="257"/>
      <c r="DM44" s="267">
        <f t="shared" si="0"/>
        <v>13.019999999999998</v>
      </c>
      <c r="DN44" s="532">
        <v>13.02</v>
      </c>
      <c r="DO44" s="424">
        <v>0</v>
      </c>
      <c r="DP44" s="424"/>
      <c r="DQ44" s="424">
        <v>3.43</v>
      </c>
      <c r="DR44" s="424" t="s">
        <v>236</v>
      </c>
      <c r="DS44" s="424">
        <v>4.6</v>
      </c>
      <c r="DT44" s="424" t="s">
        <v>705</v>
      </c>
      <c r="DU44" s="424">
        <f t="shared" si="3"/>
        <v>5250.3</v>
      </c>
      <c r="DV44" s="424"/>
      <c r="DW44" s="348">
        <f t="shared" si="1"/>
        <v>21.049999999999997</v>
      </c>
      <c r="DX44" s="532">
        <v>21.05</v>
      </c>
      <c r="DY44" s="347">
        <v>0</v>
      </c>
      <c r="DZ44" s="347"/>
      <c r="EA44" s="347">
        <v>0</v>
      </c>
      <c r="EB44" s="347"/>
      <c r="EC44" s="347">
        <v>0</v>
      </c>
      <c r="ED44" s="347">
        <v>0</v>
      </c>
      <c r="EE44" s="347"/>
      <c r="EF44" s="347"/>
      <c r="EG44" s="472">
        <v>0</v>
      </c>
      <c r="EH44" s="574">
        <v>0</v>
      </c>
      <c r="EI44" s="472">
        <v>2</v>
      </c>
      <c r="EJ44" s="472">
        <v>0</v>
      </c>
      <c r="EK44" s="472">
        <f t="shared" si="13"/>
        <v>2</v>
      </c>
      <c r="EL44" s="472">
        <v>36.56</v>
      </c>
      <c r="EM44" s="574" t="s">
        <v>190</v>
      </c>
    </row>
    <row r="45" spans="1:143" ht="12.75">
      <c r="A45" s="467">
        <v>1663</v>
      </c>
      <c r="B45" s="322">
        <v>30</v>
      </c>
      <c r="C45" s="170" t="s">
        <v>9</v>
      </c>
      <c r="D45" s="323">
        <v>106</v>
      </c>
      <c r="E45" s="334">
        <v>42675</v>
      </c>
      <c r="F45" s="337">
        <v>60</v>
      </c>
      <c r="G45" s="336">
        <v>41579</v>
      </c>
      <c r="H45" s="337"/>
      <c r="I45" s="336"/>
      <c r="J45" s="337"/>
      <c r="K45" s="336"/>
      <c r="L45" s="334"/>
      <c r="M45" s="334" t="s">
        <v>738</v>
      </c>
      <c r="N45" s="615" t="s">
        <v>754</v>
      </c>
      <c r="O45" s="617">
        <v>3</v>
      </c>
      <c r="P45" s="247" t="s">
        <v>424</v>
      </c>
      <c r="Q45" s="617">
        <v>96</v>
      </c>
      <c r="R45" s="210">
        <v>719.8</v>
      </c>
      <c r="S45" s="210">
        <v>0</v>
      </c>
      <c r="T45" s="210">
        <v>0</v>
      </c>
      <c r="U45" s="210">
        <v>0</v>
      </c>
      <c r="V45" s="210">
        <v>786</v>
      </c>
      <c r="W45" s="210">
        <v>410.6</v>
      </c>
      <c r="X45" s="209">
        <f t="shared" si="4"/>
        <v>1916.4</v>
      </c>
      <c r="Y45" s="238">
        <f>SUM(AD45)</f>
        <v>4999.7</v>
      </c>
      <c r="Z45" s="224">
        <v>3</v>
      </c>
      <c r="AA45" s="219">
        <f t="shared" si="5"/>
        <v>4999.7</v>
      </c>
      <c r="AB45" s="613">
        <v>5750.7</v>
      </c>
      <c r="AC45" s="613">
        <v>751</v>
      </c>
      <c r="AD45" s="605">
        <f t="shared" si="6"/>
        <v>4999.7</v>
      </c>
      <c r="AE45" s="342">
        <v>86</v>
      </c>
      <c r="AF45" s="373"/>
      <c r="AG45" s="374"/>
      <c r="AH45" s="374"/>
      <c r="AI45" s="374" t="s">
        <v>440</v>
      </c>
      <c r="AJ45" s="374"/>
      <c r="AK45" s="363">
        <v>1916.4</v>
      </c>
      <c r="AL45" s="363">
        <v>1.67</v>
      </c>
      <c r="AM45" s="383">
        <v>931.3</v>
      </c>
      <c r="AN45" s="383">
        <v>0.0294</v>
      </c>
      <c r="AO45" s="158">
        <v>1</v>
      </c>
      <c r="AP45" s="158">
        <v>1</v>
      </c>
      <c r="AQ45" s="171">
        <v>0</v>
      </c>
      <c r="AR45" s="158">
        <v>1</v>
      </c>
      <c r="AS45" s="158">
        <v>0</v>
      </c>
      <c r="AT45" s="158">
        <v>0</v>
      </c>
      <c r="AU45" s="277" t="s">
        <v>518</v>
      </c>
      <c r="AV45" s="257">
        <v>4.36</v>
      </c>
      <c r="AW45" s="256">
        <v>25.95</v>
      </c>
      <c r="AX45" s="386">
        <v>1</v>
      </c>
      <c r="AY45" s="254" t="s">
        <v>516</v>
      </c>
      <c r="AZ45" s="284" t="s">
        <v>542</v>
      </c>
      <c r="BA45" s="262" t="s">
        <v>714</v>
      </c>
      <c r="BB45" s="262" t="s">
        <v>714</v>
      </c>
      <c r="BC45" s="262">
        <v>25.95</v>
      </c>
      <c r="BD45" s="262" t="s">
        <v>714</v>
      </c>
      <c r="BE45" s="262" t="s">
        <v>538</v>
      </c>
      <c r="BF45" s="388">
        <v>1</v>
      </c>
      <c r="BG45" s="262" t="s">
        <v>538</v>
      </c>
      <c r="BH45" s="262" t="s">
        <v>538</v>
      </c>
      <c r="BI45" s="168">
        <v>0</v>
      </c>
      <c r="BJ45" s="168">
        <v>0</v>
      </c>
      <c r="BK45" s="168">
        <v>0</v>
      </c>
      <c r="BL45" s="586"/>
      <c r="BM45" s="169" t="s">
        <v>552</v>
      </c>
      <c r="BN45" s="289" t="s">
        <v>538</v>
      </c>
      <c r="BO45" s="289" t="s">
        <v>538</v>
      </c>
      <c r="BP45" s="289" t="s">
        <v>538</v>
      </c>
      <c r="BQ45" s="198" t="s">
        <v>657</v>
      </c>
      <c r="BR45" s="170" t="s">
        <v>182</v>
      </c>
      <c r="BS45" s="553" t="s">
        <v>538</v>
      </c>
      <c r="BT45" s="301">
        <v>8</v>
      </c>
      <c r="BU45" s="264">
        <v>2</v>
      </c>
      <c r="BV45" s="301"/>
      <c r="BW45" s="389" t="s">
        <v>440</v>
      </c>
      <c r="BX45" s="301">
        <v>1</v>
      </c>
      <c r="BY45" s="264">
        <v>4.44</v>
      </c>
      <c r="BZ45" s="299">
        <v>5750.7</v>
      </c>
      <c r="CA45" s="270">
        <v>0.83</v>
      </c>
      <c r="CB45" s="270">
        <v>0.48</v>
      </c>
      <c r="CC45" s="270">
        <v>0.45</v>
      </c>
      <c r="CD45" s="270">
        <v>0.29</v>
      </c>
      <c r="CE45" s="270">
        <v>0.29</v>
      </c>
      <c r="CF45" s="270">
        <v>0.17</v>
      </c>
      <c r="CG45" s="270">
        <v>2.6</v>
      </c>
      <c r="CH45" s="270">
        <f t="shared" si="9"/>
        <v>5.109999999999999</v>
      </c>
      <c r="CI45" s="270" t="s">
        <v>190</v>
      </c>
      <c r="CJ45" s="461">
        <v>3.23</v>
      </c>
      <c r="CK45" s="270" t="s">
        <v>190</v>
      </c>
      <c r="CL45" s="270">
        <f t="shared" si="10"/>
        <v>8.34</v>
      </c>
      <c r="CM45" s="416">
        <v>3.08</v>
      </c>
      <c r="CN45" s="416" t="s">
        <v>691</v>
      </c>
      <c r="CO45" s="416">
        <v>0.13</v>
      </c>
      <c r="CP45" s="473" t="s">
        <v>321</v>
      </c>
      <c r="CQ45" s="416">
        <v>0.35</v>
      </c>
      <c r="CR45" s="473" t="s">
        <v>214</v>
      </c>
      <c r="CS45" s="416">
        <v>0.1</v>
      </c>
      <c r="CT45" s="473" t="s">
        <v>281</v>
      </c>
      <c r="CU45" s="416">
        <v>0.06</v>
      </c>
      <c r="CV45" s="416">
        <v>0.13</v>
      </c>
      <c r="CW45" s="416">
        <v>0</v>
      </c>
      <c r="CX45" s="416"/>
      <c r="CY45" s="416">
        <f t="shared" si="11"/>
        <v>0.19</v>
      </c>
      <c r="CZ45" s="416"/>
      <c r="DA45" s="257">
        <v>0.53</v>
      </c>
      <c r="DB45" s="257">
        <v>0.36</v>
      </c>
      <c r="DC45" s="257">
        <v>0.11</v>
      </c>
      <c r="DD45" s="257">
        <v>0.11</v>
      </c>
      <c r="DE45" s="257">
        <v>0.17</v>
      </c>
      <c r="DF45" s="257">
        <v>0.17</v>
      </c>
      <c r="DG45" s="257">
        <v>0.12</v>
      </c>
      <c r="DH45" s="257">
        <v>0.12</v>
      </c>
      <c r="DI45" s="257">
        <v>0.13</v>
      </c>
      <c r="DJ45" s="257">
        <v>0</v>
      </c>
      <c r="DK45" s="257">
        <f t="shared" si="12"/>
        <v>1.8199999999999998</v>
      </c>
      <c r="DL45" s="257"/>
      <c r="DM45" s="267">
        <f t="shared" si="0"/>
        <v>14.01</v>
      </c>
      <c r="DN45" s="532">
        <v>14.01</v>
      </c>
      <c r="DO45" s="424">
        <v>0</v>
      </c>
      <c r="DP45" s="424"/>
      <c r="DQ45" s="424">
        <v>3.43</v>
      </c>
      <c r="DR45" s="424" t="s">
        <v>236</v>
      </c>
      <c r="DS45" s="424">
        <v>4.3</v>
      </c>
      <c r="DT45" s="424" t="s">
        <v>707</v>
      </c>
      <c r="DU45" s="424"/>
      <c r="DV45" s="424">
        <f>SUM(AD45)</f>
        <v>4999.7</v>
      </c>
      <c r="DW45" s="348">
        <f t="shared" si="1"/>
        <v>21.740000000000002</v>
      </c>
      <c r="DX45" s="532">
        <v>21.74</v>
      </c>
      <c r="DY45" s="347">
        <v>0</v>
      </c>
      <c r="DZ45" s="347"/>
      <c r="EA45" s="347">
        <v>0</v>
      </c>
      <c r="EB45" s="347"/>
      <c r="EC45" s="347">
        <v>0</v>
      </c>
      <c r="ED45" s="347">
        <v>7.83</v>
      </c>
      <c r="EE45" s="347" t="s">
        <v>686</v>
      </c>
      <c r="EF45" s="347" t="s">
        <v>240</v>
      </c>
      <c r="EG45" s="575">
        <v>1</v>
      </c>
      <c r="EH45" s="576">
        <v>1</v>
      </c>
      <c r="EI45" s="472">
        <v>8</v>
      </c>
      <c r="EJ45" s="614">
        <v>2</v>
      </c>
      <c r="EK45" s="472">
        <f t="shared" si="13"/>
        <v>12</v>
      </c>
      <c r="EL45" s="472">
        <v>36.56</v>
      </c>
      <c r="EM45" s="574" t="s">
        <v>190</v>
      </c>
    </row>
    <row r="46" spans="1:143" ht="12.75">
      <c r="A46" s="467">
        <v>1664</v>
      </c>
      <c r="B46" s="322">
        <v>31</v>
      </c>
      <c r="C46" s="318" t="s">
        <v>20</v>
      </c>
      <c r="D46" s="323">
        <v>59</v>
      </c>
      <c r="E46" s="334">
        <v>42675</v>
      </c>
      <c r="F46" s="337">
        <v>59</v>
      </c>
      <c r="G46" s="336">
        <v>42461</v>
      </c>
      <c r="H46" s="337"/>
      <c r="I46" s="336"/>
      <c r="J46" s="337"/>
      <c r="K46" s="336"/>
      <c r="L46" s="334"/>
      <c r="M46" s="334" t="s">
        <v>738</v>
      </c>
      <c r="N46" s="615" t="s">
        <v>755</v>
      </c>
      <c r="O46" s="617">
        <v>0</v>
      </c>
      <c r="P46" s="247" t="s">
        <v>423</v>
      </c>
      <c r="Q46" s="617">
        <v>7</v>
      </c>
      <c r="R46" s="209">
        <v>0</v>
      </c>
      <c r="S46" s="209">
        <v>0</v>
      </c>
      <c r="T46" s="209">
        <v>0</v>
      </c>
      <c r="U46" s="209">
        <v>0</v>
      </c>
      <c r="V46" s="209">
        <v>0</v>
      </c>
      <c r="W46" s="209">
        <v>0</v>
      </c>
      <c r="X46" s="209">
        <f t="shared" si="4"/>
        <v>0</v>
      </c>
      <c r="Y46" s="532">
        <v>0</v>
      </c>
      <c r="Z46" s="224">
        <v>0</v>
      </c>
      <c r="AA46" s="219">
        <f t="shared" si="5"/>
        <v>639.8</v>
      </c>
      <c r="AB46" s="613">
        <v>639.8</v>
      </c>
      <c r="AC46" s="613"/>
      <c r="AD46" s="605">
        <f t="shared" si="6"/>
        <v>639.8</v>
      </c>
      <c r="AE46" s="342">
        <v>8</v>
      </c>
      <c r="AF46" s="375"/>
      <c r="AG46" s="374"/>
      <c r="AH46" s="374"/>
      <c r="AI46" s="374"/>
      <c r="AJ46" s="374" t="s">
        <v>440</v>
      </c>
      <c r="AK46" s="363">
        <v>0</v>
      </c>
      <c r="AL46" s="374" t="s">
        <v>440</v>
      </c>
      <c r="AM46" s="383">
        <v>0</v>
      </c>
      <c r="AN46" s="584" t="s">
        <v>440</v>
      </c>
      <c r="AO46" s="158">
        <v>0</v>
      </c>
      <c r="AP46" s="158">
        <v>0</v>
      </c>
      <c r="AQ46" s="158">
        <v>1</v>
      </c>
      <c r="AR46" s="158">
        <v>0</v>
      </c>
      <c r="AS46" s="158">
        <v>0</v>
      </c>
      <c r="AT46" s="158">
        <v>0</v>
      </c>
      <c r="AU46" s="277" t="s">
        <v>519</v>
      </c>
      <c r="AV46" s="257" t="s">
        <v>544</v>
      </c>
      <c r="AW46" s="256">
        <v>25.95</v>
      </c>
      <c r="AX46" s="163">
        <v>0</v>
      </c>
      <c r="AY46" s="254" t="s">
        <v>516</v>
      </c>
      <c r="AZ46" s="284" t="s">
        <v>543</v>
      </c>
      <c r="BA46" s="262" t="s">
        <v>538</v>
      </c>
      <c r="BB46" s="262" t="s">
        <v>538</v>
      </c>
      <c r="BC46" s="262" t="s">
        <v>538</v>
      </c>
      <c r="BD46" s="262" t="s">
        <v>538</v>
      </c>
      <c r="BE46" s="262" t="s">
        <v>538</v>
      </c>
      <c r="BF46" s="262">
        <v>0</v>
      </c>
      <c r="BG46" s="552" t="s">
        <v>538</v>
      </c>
      <c r="BH46" s="552" t="s">
        <v>538</v>
      </c>
      <c r="BI46" s="168">
        <v>0</v>
      </c>
      <c r="BJ46" s="168">
        <v>0</v>
      </c>
      <c r="BK46" s="168">
        <v>0</v>
      </c>
      <c r="BL46" s="586"/>
      <c r="BM46" s="289" t="s">
        <v>538</v>
      </c>
      <c r="BN46" s="289" t="s">
        <v>538</v>
      </c>
      <c r="BO46" s="289" t="s">
        <v>538</v>
      </c>
      <c r="BP46" s="289" t="s">
        <v>538</v>
      </c>
      <c r="BQ46" s="289" t="s">
        <v>538</v>
      </c>
      <c r="BR46" s="289" t="s">
        <v>538</v>
      </c>
      <c r="BS46" s="553" t="s">
        <v>538</v>
      </c>
      <c r="BT46" s="301">
        <v>0</v>
      </c>
      <c r="BU46" s="264">
        <v>0</v>
      </c>
      <c r="BV46" s="301"/>
      <c r="BW46" s="389" t="s">
        <v>440</v>
      </c>
      <c r="BX46" s="301">
        <v>1</v>
      </c>
      <c r="BY46" s="264">
        <v>4.44</v>
      </c>
      <c r="BZ46" s="299">
        <v>639.8</v>
      </c>
      <c r="CA46" s="270">
        <v>0.83</v>
      </c>
      <c r="CB46" s="270">
        <v>0</v>
      </c>
      <c r="CC46" s="270">
        <v>0</v>
      </c>
      <c r="CD46" s="270">
        <v>0.29</v>
      </c>
      <c r="CE46" s="270">
        <v>0.29</v>
      </c>
      <c r="CF46" s="270">
        <v>0.17</v>
      </c>
      <c r="CG46" s="270">
        <v>2.6</v>
      </c>
      <c r="CH46" s="270">
        <f t="shared" si="9"/>
        <v>4.18</v>
      </c>
      <c r="CI46" s="270" t="s">
        <v>190</v>
      </c>
      <c r="CJ46" s="270">
        <v>0</v>
      </c>
      <c r="CK46" s="270"/>
      <c r="CL46" s="270">
        <f t="shared" si="10"/>
        <v>4.18</v>
      </c>
      <c r="CM46" s="416">
        <v>3.08</v>
      </c>
      <c r="CN46" s="416" t="s">
        <v>691</v>
      </c>
      <c r="CO46" s="416">
        <v>0.13</v>
      </c>
      <c r="CP46" s="473" t="s">
        <v>321</v>
      </c>
      <c r="CQ46" s="416">
        <v>0.35</v>
      </c>
      <c r="CR46" s="473" t="s">
        <v>214</v>
      </c>
      <c r="CS46" s="416">
        <v>0.14</v>
      </c>
      <c r="CT46" s="473" t="s">
        <v>281</v>
      </c>
      <c r="CU46" s="416">
        <v>0</v>
      </c>
      <c r="CV46" s="416">
        <v>0.13</v>
      </c>
      <c r="CW46" s="416">
        <v>0</v>
      </c>
      <c r="CX46" s="416"/>
      <c r="CY46" s="416">
        <f t="shared" si="11"/>
        <v>0.13</v>
      </c>
      <c r="CZ46" s="416"/>
      <c r="DA46" s="257">
        <v>0.53</v>
      </c>
      <c r="DB46" s="257">
        <v>0.36</v>
      </c>
      <c r="DC46" s="257">
        <v>0.11</v>
      </c>
      <c r="DD46" s="257">
        <v>0.11</v>
      </c>
      <c r="DE46" s="257">
        <v>0</v>
      </c>
      <c r="DF46" s="257">
        <v>0</v>
      </c>
      <c r="DG46" s="257">
        <v>0.12</v>
      </c>
      <c r="DH46" s="257">
        <v>0.12</v>
      </c>
      <c r="DI46" s="257">
        <v>0.13</v>
      </c>
      <c r="DJ46" s="257">
        <v>0</v>
      </c>
      <c r="DK46" s="257">
        <f t="shared" si="12"/>
        <v>1.48</v>
      </c>
      <c r="DL46" s="257"/>
      <c r="DM46" s="267">
        <f t="shared" si="0"/>
        <v>9.49</v>
      </c>
      <c r="DN46" s="532">
        <v>9.49</v>
      </c>
      <c r="DO46" s="424">
        <v>0</v>
      </c>
      <c r="DP46" s="424"/>
      <c r="DQ46" s="424">
        <v>0</v>
      </c>
      <c r="DR46" s="424"/>
      <c r="DS46" s="424">
        <v>4.3</v>
      </c>
      <c r="DT46" s="424" t="s">
        <v>707</v>
      </c>
      <c r="DU46" s="424"/>
      <c r="DV46" s="424">
        <f aca="true" t="shared" si="16" ref="DV46:DV56">SUM(AD46)</f>
        <v>639.8</v>
      </c>
      <c r="DW46" s="348">
        <f t="shared" si="1"/>
        <v>13.79</v>
      </c>
      <c r="DX46" s="532">
        <v>13.79</v>
      </c>
      <c r="DY46" s="347">
        <v>0</v>
      </c>
      <c r="DZ46" s="347"/>
      <c r="EA46" s="347">
        <v>0</v>
      </c>
      <c r="EB46" s="347"/>
      <c r="EC46" s="347">
        <v>0</v>
      </c>
      <c r="ED46" s="347">
        <v>0</v>
      </c>
      <c r="EE46" s="347"/>
      <c r="EF46" s="347"/>
      <c r="EG46" s="472">
        <v>0</v>
      </c>
      <c r="EH46" s="574">
        <v>0</v>
      </c>
      <c r="EI46" s="472">
        <v>0</v>
      </c>
      <c r="EJ46" s="472">
        <v>0</v>
      </c>
      <c r="EK46" s="472">
        <f t="shared" si="13"/>
        <v>0</v>
      </c>
      <c r="EL46" s="472">
        <v>0</v>
      </c>
      <c r="EM46" s="579" t="s">
        <v>538</v>
      </c>
    </row>
    <row r="47" spans="1:143" ht="12.75">
      <c r="A47" s="467">
        <v>1665</v>
      </c>
      <c r="B47" s="322">
        <v>32</v>
      </c>
      <c r="C47" s="318" t="s">
        <v>20</v>
      </c>
      <c r="D47" s="323">
        <v>61</v>
      </c>
      <c r="E47" s="334">
        <v>42675</v>
      </c>
      <c r="F47" s="337">
        <v>61</v>
      </c>
      <c r="G47" s="336">
        <v>42490</v>
      </c>
      <c r="H47" s="337"/>
      <c r="I47" s="336"/>
      <c r="J47" s="337"/>
      <c r="K47" s="336"/>
      <c r="L47" s="334"/>
      <c r="M47" s="334" t="s">
        <v>738</v>
      </c>
      <c r="N47" s="615" t="s">
        <v>755</v>
      </c>
      <c r="O47" s="617">
        <v>0</v>
      </c>
      <c r="P47" s="247" t="s">
        <v>423</v>
      </c>
      <c r="Q47" s="617">
        <v>8</v>
      </c>
      <c r="R47" s="209">
        <v>0</v>
      </c>
      <c r="S47" s="209">
        <v>0</v>
      </c>
      <c r="T47" s="209">
        <v>0</v>
      </c>
      <c r="U47" s="209">
        <v>0</v>
      </c>
      <c r="V47" s="209">
        <v>0</v>
      </c>
      <c r="W47" s="209">
        <v>0</v>
      </c>
      <c r="X47" s="209">
        <f t="shared" si="4"/>
        <v>0</v>
      </c>
      <c r="Y47" s="532">
        <v>0</v>
      </c>
      <c r="Z47" s="224">
        <v>0</v>
      </c>
      <c r="AA47" s="219">
        <f t="shared" si="5"/>
        <v>731.2</v>
      </c>
      <c r="AB47" s="613">
        <v>731.2</v>
      </c>
      <c r="AC47" s="613"/>
      <c r="AD47" s="605">
        <f t="shared" si="6"/>
        <v>731.2</v>
      </c>
      <c r="AE47" s="342">
        <v>13</v>
      </c>
      <c r="AF47" s="375"/>
      <c r="AG47" s="374"/>
      <c r="AH47" s="374"/>
      <c r="AI47" s="374"/>
      <c r="AJ47" s="374" t="s">
        <v>440</v>
      </c>
      <c r="AK47" s="363">
        <v>0</v>
      </c>
      <c r="AL47" s="374" t="s">
        <v>440</v>
      </c>
      <c r="AM47" s="383">
        <v>0</v>
      </c>
      <c r="AN47" s="584" t="s">
        <v>440</v>
      </c>
      <c r="AO47" s="158">
        <v>0</v>
      </c>
      <c r="AP47" s="158">
        <v>0</v>
      </c>
      <c r="AQ47" s="158">
        <v>1</v>
      </c>
      <c r="AR47" s="158">
        <v>0</v>
      </c>
      <c r="AS47" s="158">
        <v>0</v>
      </c>
      <c r="AT47" s="158">
        <v>0</v>
      </c>
      <c r="AU47" s="277" t="s">
        <v>519</v>
      </c>
      <c r="AV47" s="257" t="s">
        <v>544</v>
      </c>
      <c r="AW47" s="256">
        <v>25.95</v>
      </c>
      <c r="AX47" s="163">
        <v>0</v>
      </c>
      <c r="AY47" s="254" t="s">
        <v>516</v>
      </c>
      <c r="AZ47" s="284" t="s">
        <v>543</v>
      </c>
      <c r="BA47" s="262" t="s">
        <v>538</v>
      </c>
      <c r="BB47" s="262" t="s">
        <v>538</v>
      </c>
      <c r="BC47" s="262" t="s">
        <v>538</v>
      </c>
      <c r="BD47" s="262" t="s">
        <v>538</v>
      </c>
      <c r="BE47" s="262" t="s">
        <v>538</v>
      </c>
      <c r="BF47" s="262">
        <v>0</v>
      </c>
      <c r="BG47" s="552" t="s">
        <v>538</v>
      </c>
      <c r="BH47" s="552" t="s">
        <v>538</v>
      </c>
      <c r="BI47" s="168">
        <v>0</v>
      </c>
      <c r="BJ47" s="168">
        <v>0</v>
      </c>
      <c r="BK47" s="168">
        <v>0</v>
      </c>
      <c r="BL47" s="586"/>
      <c r="BM47" s="289" t="s">
        <v>538</v>
      </c>
      <c r="BN47" s="289" t="s">
        <v>538</v>
      </c>
      <c r="BO47" s="289" t="s">
        <v>538</v>
      </c>
      <c r="BP47" s="289" t="s">
        <v>538</v>
      </c>
      <c r="BQ47" s="289" t="s">
        <v>538</v>
      </c>
      <c r="BR47" s="289" t="s">
        <v>538</v>
      </c>
      <c r="BS47" s="553" t="s">
        <v>538</v>
      </c>
      <c r="BT47" s="301">
        <v>0</v>
      </c>
      <c r="BU47" s="264">
        <v>0</v>
      </c>
      <c r="BV47" s="301"/>
      <c r="BW47" s="389" t="s">
        <v>440</v>
      </c>
      <c r="BX47" s="301">
        <v>1</v>
      </c>
      <c r="BY47" s="264">
        <v>4.44</v>
      </c>
      <c r="BZ47" s="299">
        <v>731.2</v>
      </c>
      <c r="CA47" s="270">
        <v>0.83</v>
      </c>
      <c r="CB47" s="270">
        <v>0</v>
      </c>
      <c r="CC47" s="270">
        <v>0</v>
      </c>
      <c r="CD47" s="270">
        <v>0.29</v>
      </c>
      <c r="CE47" s="270">
        <v>0.29</v>
      </c>
      <c r="CF47" s="270">
        <v>0.17</v>
      </c>
      <c r="CG47" s="270">
        <v>2.6</v>
      </c>
      <c r="CH47" s="270">
        <f t="shared" si="9"/>
        <v>4.18</v>
      </c>
      <c r="CI47" s="270" t="s">
        <v>190</v>
      </c>
      <c r="CJ47" s="270">
        <v>0</v>
      </c>
      <c r="CK47" s="270"/>
      <c r="CL47" s="270">
        <f t="shared" si="10"/>
        <v>4.18</v>
      </c>
      <c r="CM47" s="416">
        <v>3.08</v>
      </c>
      <c r="CN47" s="416" t="s">
        <v>691</v>
      </c>
      <c r="CO47" s="416">
        <v>0.13</v>
      </c>
      <c r="CP47" s="473" t="s">
        <v>321</v>
      </c>
      <c r="CQ47" s="416">
        <v>0.35</v>
      </c>
      <c r="CR47" s="473" t="s">
        <v>214</v>
      </c>
      <c r="CS47" s="416">
        <v>0.14</v>
      </c>
      <c r="CT47" s="473" t="s">
        <v>281</v>
      </c>
      <c r="CU47" s="416">
        <v>0</v>
      </c>
      <c r="CV47" s="416">
        <v>0.13</v>
      </c>
      <c r="CW47" s="416">
        <v>0</v>
      </c>
      <c r="CX47" s="416"/>
      <c r="CY47" s="416">
        <f t="shared" si="11"/>
        <v>0.13</v>
      </c>
      <c r="CZ47" s="416"/>
      <c r="DA47" s="257">
        <v>0.53</v>
      </c>
      <c r="DB47" s="257">
        <v>0.36</v>
      </c>
      <c r="DC47" s="257">
        <v>0.11</v>
      </c>
      <c r="DD47" s="257">
        <v>0.11</v>
      </c>
      <c r="DE47" s="257">
        <v>0</v>
      </c>
      <c r="DF47" s="257">
        <v>0</v>
      </c>
      <c r="DG47" s="257">
        <v>0.12</v>
      </c>
      <c r="DH47" s="257">
        <v>0.12</v>
      </c>
      <c r="DI47" s="257">
        <v>0.13</v>
      </c>
      <c r="DJ47" s="257">
        <v>0</v>
      </c>
      <c r="DK47" s="257">
        <f t="shared" si="12"/>
        <v>1.48</v>
      </c>
      <c r="DL47" s="257"/>
      <c r="DM47" s="267">
        <f aca="true" t="shared" si="17" ref="DM47:DM78">SUM(CL47+CM47+CO47+CQ47+CS47+CY47+DK47)</f>
        <v>9.49</v>
      </c>
      <c r="DN47" s="532">
        <v>9.49</v>
      </c>
      <c r="DO47" s="424">
        <v>0</v>
      </c>
      <c r="DP47" s="424"/>
      <c r="DQ47" s="424">
        <v>0</v>
      </c>
      <c r="DR47" s="424"/>
      <c r="DS47" s="424">
        <v>4.3</v>
      </c>
      <c r="DT47" s="424" t="s">
        <v>707</v>
      </c>
      <c r="DU47" s="424"/>
      <c r="DV47" s="424">
        <f t="shared" si="16"/>
        <v>731.2</v>
      </c>
      <c r="DW47" s="348">
        <f t="shared" si="1"/>
        <v>13.79</v>
      </c>
      <c r="DX47" s="532">
        <v>13.79</v>
      </c>
      <c r="DY47" s="347">
        <v>0</v>
      </c>
      <c r="DZ47" s="347"/>
      <c r="EA47" s="347">
        <v>0</v>
      </c>
      <c r="EB47" s="347"/>
      <c r="EC47" s="347">
        <v>0</v>
      </c>
      <c r="ED47" s="347">
        <v>0</v>
      </c>
      <c r="EE47" s="347"/>
      <c r="EF47" s="347"/>
      <c r="EG47" s="472">
        <v>0</v>
      </c>
      <c r="EH47" s="574">
        <v>0</v>
      </c>
      <c r="EI47" s="472">
        <v>0</v>
      </c>
      <c r="EJ47" s="472">
        <v>0</v>
      </c>
      <c r="EK47" s="472">
        <f t="shared" si="13"/>
        <v>0</v>
      </c>
      <c r="EL47" s="472">
        <v>0</v>
      </c>
      <c r="EM47" s="579" t="s">
        <v>538</v>
      </c>
    </row>
    <row r="48" spans="1:143" ht="12.75">
      <c r="A48" s="467">
        <v>1666</v>
      </c>
      <c r="B48" s="322">
        <v>33</v>
      </c>
      <c r="C48" s="318" t="s">
        <v>20</v>
      </c>
      <c r="D48" s="323">
        <v>63</v>
      </c>
      <c r="E48" s="334">
        <v>42675</v>
      </c>
      <c r="F48" s="337">
        <v>63</v>
      </c>
      <c r="G48" s="336">
        <v>42490</v>
      </c>
      <c r="H48" s="337"/>
      <c r="I48" s="336"/>
      <c r="J48" s="337"/>
      <c r="K48" s="336"/>
      <c r="L48" s="334"/>
      <c r="M48" s="334" t="s">
        <v>738</v>
      </c>
      <c r="N48" s="615" t="s">
        <v>755</v>
      </c>
      <c r="O48" s="617">
        <v>0</v>
      </c>
      <c r="P48" s="247" t="s">
        <v>423</v>
      </c>
      <c r="Q48" s="617">
        <v>8</v>
      </c>
      <c r="R48" s="209">
        <v>0</v>
      </c>
      <c r="S48" s="209">
        <v>0</v>
      </c>
      <c r="T48" s="209">
        <v>0</v>
      </c>
      <c r="U48" s="209">
        <v>0</v>
      </c>
      <c r="V48" s="209">
        <v>0</v>
      </c>
      <c r="W48" s="209">
        <v>0</v>
      </c>
      <c r="X48" s="209">
        <f t="shared" si="4"/>
        <v>0</v>
      </c>
      <c r="Y48" s="532">
        <v>0</v>
      </c>
      <c r="Z48" s="224">
        <v>0</v>
      </c>
      <c r="AA48" s="219">
        <f t="shared" si="5"/>
        <v>731.2</v>
      </c>
      <c r="AB48" s="613">
        <v>731.2</v>
      </c>
      <c r="AC48" s="613"/>
      <c r="AD48" s="605">
        <f t="shared" si="6"/>
        <v>731.2</v>
      </c>
      <c r="AE48" s="342">
        <v>23</v>
      </c>
      <c r="AF48" s="375"/>
      <c r="AG48" s="374"/>
      <c r="AH48" s="374"/>
      <c r="AI48" s="374"/>
      <c r="AJ48" s="374" t="s">
        <v>440</v>
      </c>
      <c r="AK48" s="363">
        <v>0</v>
      </c>
      <c r="AL48" s="374" t="s">
        <v>440</v>
      </c>
      <c r="AM48" s="383">
        <v>0</v>
      </c>
      <c r="AN48" s="584" t="s">
        <v>440</v>
      </c>
      <c r="AO48" s="158">
        <v>0</v>
      </c>
      <c r="AP48" s="158">
        <v>0</v>
      </c>
      <c r="AQ48" s="158">
        <v>1</v>
      </c>
      <c r="AR48" s="158">
        <v>0</v>
      </c>
      <c r="AS48" s="158">
        <v>0</v>
      </c>
      <c r="AT48" s="158">
        <v>0</v>
      </c>
      <c r="AU48" s="277" t="s">
        <v>519</v>
      </c>
      <c r="AV48" s="257" t="s">
        <v>544</v>
      </c>
      <c r="AW48" s="256">
        <v>25.95</v>
      </c>
      <c r="AX48" s="163">
        <v>0</v>
      </c>
      <c r="AY48" s="254" t="s">
        <v>516</v>
      </c>
      <c r="AZ48" s="284" t="s">
        <v>543</v>
      </c>
      <c r="BA48" s="262" t="s">
        <v>538</v>
      </c>
      <c r="BB48" s="262" t="s">
        <v>538</v>
      </c>
      <c r="BC48" s="262" t="s">
        <v>538</v>
      </c>
      <c r="BD48" s="262" t="s">
        <v>538</v>
      </c>
      <c r="BE48" s="262" t="s">
        <v>538</v>
      </c>
      <c r="BF48" s="262">
        <v>0</v>
      </c>
      <c r="BG48" s="552" t="s">
        <v>538</v>
      </c>
      <c r="BH48" s="552" t="s">
        <v>538</v>
      </c>
      <c r="BI48" s="168">
        <v>0</v>
      </c>
      <c r="BJ48" s="168">
        <v>0</v>
      </c>
      <c r="BK48" s="168">
        <v>0</v>
      </c>
      <c r="BL48" s="586"/>
      <c r="BM48" s="289" t="s">
        <v>538</v>
      </c>
      <c r="BN48" s="289" t="s">
        <v>538</v>
      </c>
      <c r="BO48" s="289" t="s">
        <v>538</v>
      </c>
      <c r="BP48" s="289" t="s">
        <v>538</v>
      </c>
      <c r="BQ48" s="289" t="s">
        <v>538</v>
      </c>
      <c r="BR48" s="289" t="s">
        <v>538</v>
      </c>
      <c r="BS48" s="553" t="s">
        <v>538</v>
      </c>
      <c r="BT48" s="301">
        <v>0</v>
      </c>
      <c r="BU48" s="264">
        <v>0</v>
      </c>
      <c r="BV48" s="301"/>
      <c r="BW48" s="389" t="s">
        <v>440</v>
      </c>
      <c r="BX48" s="301">
        <v>1</v>
      </c>
      <c r="BY48" s="264">
        <v>4.44</v>
      </c>
      <c r="BZ48" s="299">
        <v>731.2</v>
      </c>
      <c r="CA48" s="270">
        <v>0.83</v>
      </c>
      <c r="CB48" s="270">
        <v>0</v>
      </c>
      <c r="CC48" s="270">
        <v>0</v>
      </c>
      <c r="CD48" s="270">
        <v>0.29</v>
      </c>
      <c r="CE48" s="270">
        <v>0.29</v>
      </c>
      <c r="CF48" s="270">
        <v>0.17</v>
      </c>
      <c r="CG48" s="270">
        <v>2.6</v>
      </c>
      <c r="CH48" s="270">
        <f t="shared" si="9"/>
        <v>4.18</v>
      </c>
      <c r="CI48" s="270" t="s">
        <v>190</v>
      </c>
      <c r="CJ48" s="270">
        <v>0</v>
      </c>
      <c r="CK48" s="270"/>
      <c r="CL48" s="270">
        <f t="shared" si="10"/>
        <v>4.18</v>
      </c>
      <c r="CM48" s="416">
        <v>3.08</v>
      </c>
      <c r="CN48" s="416" t="s">
        <v>691</v>
      </c>
      <c r="CO48" s="416">
        <v>0.13</v>
      </c>
      <c r="CP48" s="473" t="s">
        <v>321</v>
      </c>
      <c r="CQ48" s="416">
        <v>0.35</v>
      </c>
      <c r="CR48" s="473" t="s">
        <v>214</v>
      </c>
      <c r="CS48" s="416">
        <v>0.14</v>
      </c>
      <c r="CT48" s="473" t="s">
        <v>281</v>
      </c>
      <c r="CU48" s="416">
        <v>0</v>
      </c>
      <c r="CV48" s="416">
        <v>0.13</v>
      </c>
      <c r="CW48" s="416">
        <v>0</v>
      </c>
      <c r="CX48" s="416"/>
      <c r="CY48" s="416">
        <f t="shared" si="11"/>
        <v>0.13</v>
      </c>
      <c r="CZ48" s="416"/>
      <c r="DA48" s="257">
        <v>0.53</v>
      </c>
      <c r="DB48" s="257">
        <v>0.36</v>
      </c>
      <c r="DC48" s="257">
        <v>0.11</v>
      </c>
      <c r="DD48" s="257">
        <v>0.11</v>
      </c>
      <c r="DE48" s="257">
        <v>0</v>
      </c>
      <c r="DF48" s="257">
        <v>0</v>
      </c>
      <c r="DG48" s="257">
        <v>0.12</v>
      </c>
      <c r="DH48" s="257">
        <v>0.12</v>
      </c>
      <c r="DI48" s="257">
        <v>0.13</v>
      </c>
      <c r="DJ48" s="257">
        <v>0</v>
      </c>
      <c r="DK48" s="257">
        <f t="shared" si="12"/>
        <v>1.48</v>
      </c>
      <c r="DL48" s="257"/>
      <c r="DM48" s="267">
        <f t="shared" si="17"/>
        <v>9.49</v>
      </c>
      <c r="DN48" s="532">
        <v>9.49</v>
      </c>
      <c r="DO48" s="424">
        <v>0</v>
      </c>
      <c r="DP48" s="424"/>
      <c r="DQ48" s="424">
        <v>0</v>
      </c>
      <c r="DR48" s="424"/>
      <c r="DS48" s="424">
        <v>4.3</v>
      </c>
      <c r="DT48" s="424" t="s">
        <v>707</v>
      </c>
      <c r="DU48" s="424"/>
      <c r="DV48" s="424">
        <f t="shared" si="16"/>
        <v>731.2</v>
      </c>
      <c r="DW48" s="348">
        <f t="shared" si="1"/>
        <v>13.79</v>
      </c>
      <c r="DX48" s="532">
        <v>13.79</v>
      </c>
      <c r="DY48" s="347">
        <v>0</v>
      </c>
      <c r="DZ48" s="347"/>
      <c r="EA48" s="347">
        <v>0</v>
      </c>
      <c r="EB48" s="347"/>
      <c r="EC48" s="347">
        <v>0</v>
      </c>
      <c r="ED48" s="347">
        <v>0</v>
      </c>
      <c r="EE48" s="347"/>
      <c r="EF48" s="347"/>
      <c r="EG48" s="472">
        <v>0</v>
      </c>
      <c r="EH48" s="574">
        <v>0</v>
      </c>
      <c r="EI48" s="472">
        <v>0</v>
      </c>
      <c r="EJ48" s="472">
        <v>0</v>
      </c>
      <c r="EK48" s="472">
        <f t="shared" si="13"/>
        <v>0</v>
      </c>
      <c r="EL48" s="472">
        <v>0</v>
      </c>
      <c r="EM48" s="579" t="s">
        <v>538</v>
      </c>
    </row>
    <row r="49" spans="1:143" ht="12.75">
      <c r="A49" s="467">
        <v>1667</v>
      </c>
      <c r="B49" s="322">
        <v>34</v>
      </c>
      <c r="C49" s="318" t="s">
        <v>20</v>
      </c>
      <c r="D49" s="323">
        <v>67</v>
      </c>
      <c r="E49" s="334">
        <v>42675</v>
      </c>
      <c r="F49" s="337">
        <v>67</v>
      </c>
      <c r="G49" s="336">
        <v>42461</v>
      </c>
      <c r="H49" s="337"/>
      <c r="I49" s="336"/>
      <c r="J49" s="337"/>
      <c r="K49" s="336"/>
      <c r="L49" s="334"/>
      <c r="M49" s="334" t="s">
        <v>738</v>
      </c>
      <c r="N49" s="615" t="s">
        <v>755</v>
      </c>
      <c r="O49" s="617">
        <v>0</v>
      </c>
      <c r="P49" s="247" t="s">
        <v>423</v>
      </c>
      <c r="Q49" s="617">
        <v>4</v>
      </c>
      <c r="R49" s="209">
        <v>0</v>
      </c>
      <c r="S49" s="209">
        <v>0</v>
      </c>
      <c r="T49" s="209">
        <v>0</v>
      </c>
      <c r="U49" s="209">
        <v>0</v>
      </c>
      <c r="V49" s="209">
        <v>0</v>
      </c>
      <c r="W49" s="209">
        <v>0</v>
      </c>
      <c r="X49" s="209">
        <f t="shared" si="4"/>
        <v>0</v>
      </c>
      <c r="Y49" s="532">
        <v>0</v>
      </c>
      <c r="Z49" s="224">
        <v>0</v>
      </c>
      <c r="AA49" s="219">
        <f t="shared" si="5"/>
        <v>436.4</v>
      </c>
      <c r="AB49" s="613">
        <v>436.4</v>
      </c>
      <c r="AC49" s="613"/>
      <c r="AD49" s="605">
        <f t="shared" si="6"/>
        <v>436.4</v>
      </c>
      <c r="AE49" s="342">
        <v>5</v>
      </c>
      <c r="AF49" s="375"/>
      <c r="AG49" s="374"/>
      <c r="AH49" s="374"/>
      <c r="AI49" s="374"/>
      <c r="AJ49" s="374" t="s">
        <v>440</v>
      </c>
      <c r="AK49" s="363">
        <v>0</v>
      </c>
      <c r="AL49" s="374" t="s">
        <v>440</v>
      </c>
      <c r="AM49" s="383">
        <v>0</v>
      </c>
      <c r="AN49" s="584" t="s">
        <v>440</v>
      </c>
      <c r="AO49" s="158">
        <v>0</v>
      </c>
      <c r="AP49" s="158">
        <v>0</v>
      </c>
      <c r="AQ49" s="158">
        <v>1</v>
      </c>
      <c r="AR49" s="158">
        <v>0</v>
      </c>
      <c r="AS49" s="158">
        <v>0</v>
      </c>
      <c r="AT49" s="158">
        <v>0</v>
      </c>
      <c r="AU49" s="277" t="s">
        <v>519</v>
      </c>
      <c r="AV49" s="257" t="s">
        <v>544</v>
      </c>
      <c r="AW49" s="256">
        <v>25.95</v>
      </c>
      <c r="AX49" s="163">
        <v>0</v>
      </c>
      <c r="AY49" s="254" t="s">
        <v>516</v>
      </c>
      <c r="AZ49" s="284" t="s">
        <v>543</v>
      </c>
      <c r="BA49" s="262" t="s">
        <v>538</v>
      </c>
      <c r="BB49" s="262" t="s">
        <v>538</v>
      </c>
      <c r="BC49" s="262" t="s">
        <v>538</v>
      </c>
      <c r="BD49" s="262" t="s">
        <v>538</v>
      </c>
      <c r="BE49" s="262" t="s">
        <v>538</v>
      </c>
      <c r="BF49" s="262">
        <v>0</v>
      </c>
      <c r="BG49" s="552" t="s">
        <v>538</v>
      </c>
      <c r="BH49" s="552" t="s">
        <v>538</v>
      </c>
      <c r="BI49" s="168">
        <v>0</v>
      </c>
      <c r="BJ49" s="168">
        <v>0</v>
      </c>
      <c r="BK49" s="168">
        <v>0</v>
      </c>
      <c r="BL49" s="586"/>
      <c r="BM49" s="289" t="s">
        <v>538</v>
      </c>
      <c r="BN49" s="289" t="s">
        <v>538</v>
      </c>
      <c r="BO49" s="289" t="s">
        <v>538</v>
      </c>
      <c r="BP49" s="289" t="s">
        <v>538</v>
      </c>
      <c r="BQ49" s="289" t="s">
        <v>538</v>
      </c>
      <c r="BR49" s="289" t="s">
        <v>538</v>
      </c>
      <c r="BS49" s="553" t="s">
        <v>538</v>
      </c>
      <c r="BT49" s="301">
        <v>0</v>
      </c>
      <c r="BU49" s="264">
        <v>0</v>
      </c>
      <c r="BV49" s="301"/>
      <c r="BW49" s="389" t="s">
        <v>440</v>
      </c>
      <c r="BX49" s="301">
        <v>1</v>
      </c>
      <c r="BY49" s="264">
        <v>4.44</v>
      </c>
      <c r="BZ49" s="299">
        <v>436.4</v>
      </c>
      <c r="CA49" s="270">
        <v>0.83</v>
      </c>
      <c r="CB49" s="270">
        <v>0</v>
      </c>
      <c r="CC49" s="270">
        <v>0</v>
      </c>
      <c r="CD49" s="270">
        <v>0.29</v>
      </c>
      <c r="CE49" s="270">
        <v>0.29</v>
      </c>
      <c r="CF49" s="270">
        <v>0.17</v>
      </c>
      <c r="CG49" s="270">
        <v>2.6</v>
      </c>
      <c r="CH49" s="270">
        <f t="shared" si="9"/>
        <v>4.18</v>
      </c>
      <c r="CI49" s="270" t="s">
        <v>190</v>
      </c>
      <c r="CJ49" s="270">
        <v>0</v>
      </c>
      <c r="CK49" s="270"/>
      <c r="CL49" s="270">
        <f t="shared" si="10"/>
        <v>4.18</v>
      </c>
      <c r="CM49" s="416">
        <v>3.08</v>
      </c>
      <c r="CN49" s="416" t="s">
        <v>691</v>
      </c>
      <c r="CO49" s="416">
        <v>0.13</v>
      </c>
      <c r="CP49" s="473" t="s">
        <v>321</v>
      </c>
      <c r="CQ49" s="416">
        <v>0.35</v>
      </c>
      <c r="CR49" s="473" t="s">
        <v>214</v>
      </c>
      <c r="CS49" s="416">
        <v>0.14</v>
      </c>
      <c r="CT49" s="473" t="s">
        <v>281</v>
      </c>
      <c r="CU49" s="416">
        <v>0</v>
      </c>
      <c r="CV49" s="416">
        <v>0.13</v>
      </c>
      <c r="CW49" s="416">
        <v>0</v>
      </c>
      <c r="CX49" s="416"/>
      <c r="CY49" s="416">
        <f t="shared" si="11"/>
        <v>0.13</v>
      </c>
      <c r="CZ49" s="416"/>
      <c r="DA49" s="257">
        <v>0.53</v>
      </c>
      <c r="DB49" s="257">
        <v>0.36</v>
      </c>
      <c r="DC49" s="257">
        <v>0.11</v>
      </c>
      <c r="DD49" s="257">
        <v>0.11</v>
      </c>
      <c r="DE49" s="257">
        <v>0</v>
      </c>
      <c r="DF49" s="257">
        <v>0</v>
      </c>
      <c r="DG49" s="257">
        <v>0.12</v>
      </c>
      <c r="DH49" s="257">
        <v>0.12</v>
      </c>
      <c r="DI49" s="257">
        <v>0.13</v>
      </c>
      <c r="DJ49" s="257">
        <v>0</v>
      </c>
      <c r="DK49" s="257">
        <f t="shared" si="12"/>
        <v>1.48</v>
      </c>
      <c r="DL49" s="257"/>
      <c r="DM49" s="267">
        <f t="shared" si="17"/>
        <v>9.49</v>
      </c>
      <c r="DN49" s="532">
        <v>9.49</v>
      </c>
      <c r="DO49" s="424">
        <v>0</v>
      </c>
      <c r="DP49" s="424"/>
      <c r="DQ49" s="424">
        <v>0</v>
      </c>
      <c r="DR49" s="424"/>
      <c r="DS49" s="424">
        <v>4.3</v>
      </c>
      <c r="DT49" s="424" t="s">
        <v>707</v>
      </c>
      <c r="DU49" s="424"/>
      <c r="DV49" s="424">
        <f t="shared" si="16"/>
        <v>436.4</v>
      </c>
      <c r="DW49" s="348">
        <f t="shared" si="1"/>
        <v>13.79</v>
      </c>
      <c r="DX49" s="532">
        <v>13.79</v>
      </c>
      <c r="DY49" s="347">
        <v>0</v>
      </c>
      <c r="DZ49" s="347"/>
      <c r="EA49" s="347">
        <v>0</v>
      </c>
      <c r="EB49" s="347"/>
      <c r="EC49" s="347">
        <v>0</v>
      </c>
      <c r="ED49" s="347">
        <v>0</v>
      </c>
      <c r="EE49" s="347"/>
      <c r="EF49" s="347"/>
      <c r="EG49" s="472">
        <v>0</v>
      </c>
      <c r="EH49" s="574">
        <v>0</v>
      </c>
      <c r="EI49" s="472">
        <v>0</v>
      </c>
      <c r="EJ49" s="472">
        <v>0</v>
      </c>
      <c r="EK49" s="472">
        <f t="shared" si="13"/>
        <v>0</v>
      </c>
      <c r="EL49" s="472">
        <v>0</v>
      </c>
      <c r="EM49" s="579" t="s">
        <v>538</v>
      </c>
    </row>
    <row r="50" spans="1:143" ht="12.75">
      <c r="A50" s="467">
        <v>1668</v>
      </c>
      <c r="B50" s="322">
        <v>35</v>
      </c>
      <c r="C50" s="318" t="s">
        <v>20</v>
      </c>
      <c r="D50" s="323">
        <v>69</v>
      </c>
      <c r="E50" s="334">
        <v>42675</v>
      </c>
      <c r="F50" s="337">
        <v>69</v>
      </c>
      <c r="G50" s="336">
        <v>42490</v>
      </c>
      <c r="H50" s="337"/>
      <c r="I50" s="336"/>
      <c r="J50" s="337"/>
      <c r="K50" s="336"/>
      <c r="L50" s="334"/>
      <c r="M50" s="334" t="s">
        <v>738</v>
      </c>
      <c r="N50" s="615" t="s">
        <v>755</v>
      </c>
      <c r="O50" s="617">
        <v>0</v>
      </c>
      <c r="P50" s="247" t="s">
        <v>423</v>
      </c>
      <c r="Q50" s="617">
        <v>6</v>
      </c>
      <c r="R50" s="209">
        <v>0</v>
      </c>
      <c r="S50" s="209">
        <v>0</v>
      </c>
      <c r="T50" s="209">
        <v>0</v>
      </c>
      <c r="U50" s="209">
        <v>0</v>
      </c>
      <c r="V50" s="209">
        <v>0</v>
      </c>
      <c r="W50" s="209">
        <v>0</v>
      </c>
      <c r="X50" s="209">
        <f t="shared" si="4"/>
        <v>0</v>
      </c>
      <c r="Y50" s="532">
        <v>0</v>
      </c>
      <c r="Z50" s="224">
        <v>0</v>
      </c>
      <c r="AA50" s="219">
        <f t="shared" si="5"/>
        <v>656.2</v>
      </c>
      <c r="AB50" s="613">
        <v>656.2</v>
      </c>
      <c r="AC50" s="613"/>
      <c r="AD50" s="605">
        <f t="shared" si="6"/>
        <v>656.2</v>
      </c>
      <c r="AE50" s="342">
        <v>13</v>
      </c>
      <c r="AF50" s="375"/>
      <c r="AG50" s="374"/>
      <c r="AH50" s="374"/>
      <c r="AI50" s="374"/>
      <c r="AJ50" s="374" t="s">
        <v>440</v>
      </c>
      <c r="AK50" s="363">
        <v>0</v>
      </c>
      <c r="AL50" s="374" t="s">
        <v>440</v>
      </c>
      <c r="AM50" s="383">
        <v>0</v>
      </c>
      <c r="AN50" s="584" t="s">
        <v>440</v>
      </c>
      <c r="AO50" s="158">
        <v>0</v>
      </c>
      <c r="AP50" s="158">
        <v>0</v>
      </c>
      <c r="AQ50" s="158">
        <v>1</v>
      </c>
      <c r="AR50" s="158">
        <v>0</v>
      </c>
      <c r="AS50" s="158">
        <v>0</v>
      </c>
      <c r="AT50" s="158">
        <v>0</v>
      </c>
      <c r="AU50" s="277" t="s">
        <v>519</v>
      </c>
      <c r="AV50" s="257" t="s">
        <v>544</v>
      </c>
      <c r="AW50" s="256">
        <v>25.95</v>
      </c>
      <c r="AX50" s="163">
        <v>0</v>
      </c>
      <c r="AY50" s="254" t="s">
        <v>516</v>
      </c>
      <c r="AZ50" s="284" t="s">
        <v>543</v>
      </c>
      <c r="BA50" s="262" t="s">
        <v>538</v>
      </c>
      <c r="BB50" s="262" t="s">
        <v>538</v>
      </c>
      <c r="BC50" s="262" t="s">
        <v>538</v>
      </c>
      <c r="BD50" s="262" t="s">
        <v>538</v>
      </c>
      <c r="BE50" s="262" t="s">
        <v>538</v>
      </c>
      <c r="BF50" s="262">
        <v>0</v>
      </c>
      <c r="BG50" s="552" t="s">
        <v>538</v>
      </c>
      <c r="BH50" s="552" t="s">
        <v>538</v>
      </c>
      <c r="BI50" s="168">
        <v>0</v>
      </c>
      <c r="BJ50" s="168">
        <v>0</v>
      </c>
      <c r="BK50" s="168">
        <v>0</v>
      </c>
      <c r="BL50" s="586"/>
      <c r="BM50" s="289" t="s">
        <v>538</v>
      </c>
      <c r="BN50" s="289" t="s">
        <v>538</v>
      </c>
      <c r="BO50" s="289" t="s">
        <v>538</v>
      </c>
      <c r="BP50" s="289" t="s">
        <v>538</v>
      </c>
      <c r="BQ50" s="289" t="s">
        <v>538</v>
      </c>
      <c r="BR50" s="289" t="s">
        <v>538</v>
      </c>
      <c r="BS50" s="553" t="s">
        <v>538</v>
      </c>
      <c r="BT50" s="301">
        <v>0</v>
      </c>
      <c r="BU50" s="264">
        <v>0</v>
      </c>
      <c r="BV50" s="301"/>
      <c r="BW50" s="389" t="s">
        <v>440</v>
      </c>
      <c r="BX50" s="301">
        <v>1</v>
      </c>
      <c r="BY50" s="264">
        <v>4.44</v>
      </c>
      <c r="BZ50" s="299">
        <v>656.2</v>
      </c>
      <c r="CA50" s="270">
        <v>0.83</v>
      </c>
      <c r="CB50" s="270">
        <v>0</v>
      </c>
      <c r="CC50" s="270">
        <v>0</v>
      </c>
      <c r="CD50" s="270">
        <v>0.29</v>
      </c>
      <c r="CE50" s="270">
        <v>0.29</v>
      </c>
      <c r="CF50" s="270">
        <v>0.17</v>
      </c>
      <c r="CG50" s="270">
        <v>2.6</v>
      </c>
      <c r="CH50" s="270">
        <f t="shared" si="9"/>
        <v>4.18</v>
      </c>
      <c r="CI50" s="270" t="s">
        <v>190</v>
      </c>
      <c r="CJ50" s="270">
        <v>0</v>
      </c>
      <c r="CK50" s="270"/>
      <c r="CL50" s="270">
        <f t="shared" si="10"/>
        <v>4.18</v>
      </c>
      <c r="CM50" s="416">
        <v>3.08</v>
      </c>
      <c r="CN50" s="416" t="s">
        <v>691</v>
      </c>
      <c r="CO50" s="416">
        <v>0.13</v>
      </c>
      <c r="CP50" s="473" t="s">
        <v>321</v>
      </c>
      <c r="CQ50" s="416">
        <v>0.35</v>
      </c>
      <c r="CR50" s="473" t="s">
        <v>214</v>
      </c>
      <c r="CS50" s="416">
        <v>0.14</v>
      </c>
      <c r="CT50" s="473" t="s">
        <v>281</v>
      </c>
      <c r="CU50" s="416">
        <v>0</v>
      </c>
      <c r="CV50" s="416">
        <v>0.13</v>
      </c>
      <c r="CW50" s="416">
        <v>0</v>
      </c>
      <c r="CX50" s="416"/>
      <c r="CY50" s="416">
        <f t="shared" si="11"/>
        <v>0.13</v>
      </c>
      <c r="CZ50" s="416"/>
      <c r="DA50" s="257">
        <v>0.53</v>
      </c>
      <c r="DB50" s="257">
        <v>0.36</v>
      </c>
      <c r="DC50" s="257">
        <v>0.11</v>
      </c>
      <c r="DD50" s="257">
        <v>0.11</v>
      </c>
      <c r="DE50" s="257">
        <v>0</v>
      </c>
      <c r="DF50" s="257">
        <v>0</v>
      </c>
      <c r="DG50" s="257">
        <v>0.12</v>
      </c>
      <c r="DH50" s="257">
        <v>0.12</v>
      </c>
      <c r="DI50" s="257">
        <v>0.13</v>
      </c>
      <c r="DJ50" s="257">
        <v>0</v>
      </c>
      <c r="DK50" s="257">
        <f t="shared" si="12"/>
        <v>1.48</v>
      </c>
      <c r="DL50" s="257"/>
      <c r="DM50" s="267">
        <f t="shared" si="17"/>
        <v>9.49</v>
      </c>
      <c r="DN50" s="532">
        <v>9.49</v>
      </c>
      <c r="DO50" s="424">
        <v>0</v>
      </c>
      <c r="DP50" s="424"/>
      <c r="DQ50" s="424">
        <v>0</v>
      </c>
      <c r="DR50" s="424"/>
      <c r="DS50" s="424">
        <v>4.3</v>
      </c>
      <c r="DT50" s="424" t="s">
        <v>707</v>
      </c>
      <c r="DU50" s="424"/>
      <c r="DV50" s="424">
        <f t="shared" si="16"/>
        <v>656.2</v>
      </c>
      <c r="DW50" s="348">
        <f t="shared" si="1"/>
        <v>13.79</v>
      </c>
      <c r="DX50" s="532">
        <v>13.79</v>
      </c>
      <c r="DY50" s="347">
        <v>0</v>
      </c>
      <c r="DZ50" s="347"/>
      <c r="EA50" s="347">
        <v>0</v>
      </c>
      <c r="EB50" s="347"/>
      <c r="EC50" s="347">
        <v>0</v>
      </c>
      <c r="ED50" s="347">
        <v>0</v>
      </c>
      <c r="EE50" s="347"/>
      <c r="EF50" s="347"/>
      <c r="EG50" s="472">
        <v>0</v>
      </c>
      <c r="EH50" s="574">
        <v>0</v>
      </c>
      <c r="EI50" s="472">
        <v>0</v>
      </c>
      <c r="EJ50" s="472">
        <v>0</v>
      </c>
      <c r="EK50" s="472">
        <f t="shared" si="13"/>
        <v>0</v>
      </c>
      <c r="EL50" s="472">
        <v>0</v>
      </c>
      <c r="EM50" s="579" t="s">
        <v>538</v>
      </c>
    </row>
    <row r="51" spans="1:143" ht="12.75">
      <c r="A51" s="467">
        <v>1669</v>
      </c>
      <c r="B51" s="322">
        <v>36</v>
      </c>
      <c r="C51" s="318" t="s">
        <v>20</v>
      </c>
      <c r="D51" s="323">
        <v>65</v>
      </c>
      <c r="E51" s="334">
        <v>42754</v>
      </c>
      <c r="F51" s="337" t="s">
        <v>62</v>
      </c>
      <c r="G51" s="336">
        <v>42712</v>
      </c>
      <c r="H51" s="337"/>
      <c r="I51" s="336"/>
      <c r="J51" s="337"/>
      <c r="K51" s="336"/>
      <c r="L51" s="334"/>
      <c r="M51" s="334" t="s">
        <v>738</v>
      </c>
      <c r="N51" s="615" t="s">
        <v>756</v>
      </c>
      <c r="O51" s="617">
        <v>2</v>
      </c>
      <c r="P51" s="247" t="s">
        <v>425</v>
      </c>
      <c r="Q51" s="617">
        <v>33</v>
      </c>
      <c r="R51" s="209">
        <v>137.6</v>
      </c>
      <c r="S51" s="209">
        <v>0</v>
      </c>
      <c r="T51" s="209">
        <v>0</v>
      </c>
      <c r="U51" s="209">
        <v>0</v>
      </c>
      <c r="V51" s="209">
        <v>513.4</v>
      </c>
      <c r="W51" s="209">
        <v>95.1</v>
      </c>
      <c r="X51" s="209">
        <f t="shared" si="4"/>
        <v>746.1</v>
      </c>
      <c r="Y51" s="532">
        <v>0</v>
      </c>
      <c r="Z51" s="224">
        <v>0</v>
      </c>
      <c r="AA51" s="219">
        <f t="shared" si="5"/>
        <v>1316</v>
      </c>
      <c r="AB51" s="613">
        <v>1316</v>
      </c>
      <c r="AC51" s="613"/>
      <c r="AD51" s="605">
        <f t="shared" si="6"/>
        <v>1316</v>
      </c>
      <c r="AE51" s="342">
        <v>14</v>
      </c>
      <c r="AF51" s="373"/>
      <c r="AG51" s="374"/>
      <c r="AH51" s="374"/>
      <c r="AI51" s="374" t="s">
        <v>440</v>
      </c>
      <c r="AJ51" s="374"/>
      <c r="AK51" s="363">
        <v>746.1</v>
      </c>
      <c r="AL51" s="363">
        <v>0.47</v>
      </c>
      <c r="AM51" s="383">
        <v>232.7</v>
      </c>
      <c r="AN51" s="383">
        <v>0.03</v>
      </c>
      <c r="AO51" s="158">
        <v>0</v>
      </c>
      <c r="AP51" s="158">
        <v>0</v>
      </c>
      <c r="AQ51" s="158">
        <v>1</v>
      </c>
      <c r="AR51" s="158">
        <v>0</v>
      </c>
      <c r="AS51" s="158">
        <v>0</v>
      </c>
      <c r="AT51" s="158">
        <v>0</v>
      </c>
      <c r="AU51" s="277" t="s">
        <v>519</v>
      </c>
      <c r="AV51" s="257" t="s">
        <v>544</v>
      </c>
      <c r="AW51" s="256">
        <v>25.95</v>
      </c>
      <c r="AX51" s="386">
        <v>1</v>
      </c>
      <c r="AY51" s="254" t="s">
        <v>516</v>
      </c>
      <c r="AZ51" s="283" t="s">
        <v>526</v>
      </c>
      <c r="BA51" s="261">
        <v>0.0695</v>
      </c>
      <c r="BB51" s="262">
        <v>1749.6</v>
      </c>
      <c r="BC51" s="262">
        <v>25.95</v>
      </c>
      <c r="BD51" s="262">
        <f>ROUND(BA51*BB51+BC51,4)</f>
        <v>147.5472</v>
      </c>
      <c r="BE51" s="262" t="s">
        <v>544</v>
      </c>
      <c r="BF51" s="262">
        <v>0</v>
      </c>
      <c r="BG51" s="265" t="s">
        <v>179</v>
      </c>
      <c r="BH51" s="265" t="s">
        <v>548</v>
      </c>
      <c r="BI51" s="168">
        <v>0</v>
      </c>
      <c r="BJ51" s="168">
        <v>0</v>
      </c>
      <c r="BK51" s="168">
        <v>0</v>
      </c>
      <c r="BL51" s="586"/>
      <c r="BM51" s="169">
        <v>1749.6</v>
      </c>
      <c r="BN51" s="198">
        <v>0.18</v>
      </c>
      <c r="BO51" s="198">
        <f t="shared" si="7"/>
        <v>0.0257143</v>
      </c>
      <c r="BP51" s="198">
        <f t="shared" si="8"/>
        <v>44.9897</v>
      </c>
      <c r="BQ51" s="353" t="s">
        <v>538</v>
      </c>
      <c r="BR51" s="169" t="s">
        <v>179</v>
      </c>
      <c r="BS51" s="169" t="s">
        <v>378</v>
      </c>
      <c r="BT51" s="301">
        <v>1</v>
      </c>
      <c r="BU51" s="264">
        <v>0</v>
      </c>
      <c r="BV51" s="301"/>
      <c r="BW51" s="389" t="s">
        <v>440</v>
      </c>
      <c r="BX51" s="301">
        <v>1</v>
      </c>
      <c r="BY51" s="264">
        <v>4.44</v>
      </c>
      <c r="BZ51" s="299">
        <v>1316</v>
      </c>
      <c r="CA51" s="270">
        <v>0.83</v>
      </c>
      <c r="CB51" s="270">
        <v>0.48</v>
      </c>
      <c r="CC51" s="270">
        <v>0.45</v>
      </c>
      <c r="CD51" s="270">
        <v>0.29</v>
      </c>
      <c r="CE51" s="270">
        <v>0.29</v>
      </c>
      <c r="CF51" s="270">
        <v>0.17</v>
      </c>
      <c r="CG51" s="270">
        <v>2.6</v>
      </c>
      <c r="CH51" s="270">
        <f t="shared" si="9"/>
        <v>5.109999999999999</v>
      </c>
      <c r="CI51" s="270" t="s">
        <v>190</v>
      </c>
      <c r="CJ51" s="461">
        <v>3.23</v>
      </c>
      <c r="CK51" s="270" t="s">
        <v>190</v>
      </c>
      <c r="CL51" s="270">
        <f t="shared" si="10"/>
        <v>8.34</v>
      </c>
      <c r="CM51" s="416">
        <v>3.08</v>
      </c>
      <c r="CN51" s="416" t="s">
        <v>691</v>
      </c>
      <c r="CO51" s="416">
        <v>0.13</v>
      </c>
      <c r="CP51" s="473" t="s">
        <v>321</v>
      </c>
      <c r="CQ51" s="416">
        <v>0.35</v>
      </c>
      <c r="CR51" s="473" t="s">
        <v>214</v>
      </c>
      <c r="CS51" s="416">
        <v>0.1</v>
      </c>
      <c r="CT51" s="473" t="s">
        <v>281</v>
      </c>
      <c r="CU51" s="416">
        <v>0.06</v>
      </c>
      <c r="CV51" s="416">
        <v>0.13</v>
      </c>
      <c r="CW51" s="416">
        <v>0</v>
      </c>
      <c r="CX51" s="416"/>
      <c r="CY51" s="416">
        <f t="shared" si="11"/>
        <v>0.19</v>
      </c>
      <c r="CZ51" s="416"/>
      <c r="DA51" s="257">
        <v>0.53</v>
      </c>
      <c r="DB51" s="257">
        <v>0.36</v>
      </c>
      <c r="DC51" s="257">
        <v>0.11</v>
      </c>
      <c r="DD51" s="257">
        <v>0.11</v>
      </c>
      <c r="DE51" s="257">
        <v>0.17</v>
      </c>
      <c r="DF51" s="257">
        <v>0.17</v>
      </c>
      <c r="DG51" s="257">
        <v>0.12</v>
      </c>
      <c r="DH51" s="257">
        <v>0.12</v>
      </c>
      <c r="DI51" s="257">
        <v>0.13</v>
      </c>
      <c r="DJ51" s="257">
        <v>0</v>
      </c>
      <c r="DK51" s="257">
        <f t="shared" si="12"/>
        <v>1.8199999999999998</v>
      </c>
      <c r="DL51" s="257"/>
      <c r="DM51" s="267">
        <f t="shared" si="17"/>
        <v>14.01</v>
      </c>
      <c r="DN51" s="532">
        <v>14.01</v>
      </c>
      <c r="DO51" s="424">
        <v>0</v>
      </c>
      <c r="DP51" s="424"/>
      <c r="DQ51" s="424">
        <v>0</v>
      </c>
      <c r="DR51" s="424"/>
      <c r="DS51" s="424">
        <v>4.3</v>
      </c>
      <c r="DT51" s="424" t="s">
        <v>707</v>
      </c>
      <c r="DU51" s="424"/>
      <c r="DV51" s="424">
        <f t="shared" si="16"/>
        <v>1316</v>
      </c>
      <c r="DW51" s="348">
        <f t="shared" si="1"/>
        <v>18.31</v>
      </c>
      <c r="DX51" s="532">
        <v>18.31</v>
      </c>
      <c r="DY51" s="347">
        <v>0</v>
      </c>
      <c r="DZ51" s="347"/>
      <c r="EA51" s="347">
        <v>0</v>
      </c>
      <c r="EB51" s="347"/>
      <c r="EC51" s="347">
        <v>0</v>
      </c>
      <c r="ED51" s="347">
        <v>0</v>
      </c>
      <c r="EE51" s="347"/>
      <c r="EF51" s="347"/>
      <c r="EG51" s="575">
        <v>1</v>
      </c>
      <c r="EH51" s="574">
        <v>0</v>
      </c>
      <c r="EI51" s="472">
        <v>1</v>
      </c>
      <c r="EJ51" s="472">
        <v>0</v>
      </c>
      <c r="EK51" s="472">
        <f t="shared" si="13"/>
        <v>2</v>
      </c>
      <c r="EL51" s="472">
        <v>36.56</v>
      </c>
      <c r="EM51" s="574" t="s">
        <v>190</v>
      </c>
    </row>
    <row r="52" spans="1:143" ht="12.75">
      <c r="A52" s="467">
        <v>1670</v>
      </c>
      <c r="B52" s="322">
        <v>37</v>
      </c>
      <c r="C52" s="318" t="s">
        <v>20</v>
      </c>
      <c r="D52" s="323">
        <v>81</v>
      </c>
      <c r="E52" s="334">
        <v>42754</v>
      </c>
      <c r="F52" s="337" t="s">
        <v>63</v>
      </c>
      <c r="G52" s="336">
        <v>42583</v>
      </c>
      <c r="H52" s="337"/>
      <c r="I52" s="336"/>
      <c r="J52" s="337"/>
      <c r="K52" s="336"/>
      <c r="L52" s="334"/>
      <c r="M52" s="334" t="s">
        <v>738</v>
      </c>
      <c r="N52" s="615" t="s">
        <v>756</v>
      </c>
      <c r="O52" s="617">
        <v>0</v>
      </c>
      <c r="P52" s="247" t="s">
        <v>423</v>
      </c>
      <c r="Q52" s="617">
        <v>9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f t="shared" si="4"/>
        <v>0</v>
      </c>
      <c r="Y52" s="532">
        <v>0</v>
      </c>
      <c r="Z52" s="224">
        <v>0</v>
      </c>
      <c r="AA52" s="219">
        <f t="shared" si="5"/>
        <v>576</v>
      </c>
      <c r="AB52" s="613">
        <v>576</v>
      </c>
      <c r="AC52" s="613"/>
      <c r="AD52" s="605">
        <f t="shared" si="6"/>
        <v>576</v>
      </c>
      <c r="AE52" s="342">
        <v>13</v>
      </c>
      <c r="AF52" s="375"/>
      <c r="AG52" s="374"/>
      <c r="AH52" s="374"/>
      <c r="AI52" s="374"/>
      <c r="AJ52" s="374" t="s">
        <v>440</v>
      </c>
      <c r="AK52" s="363">
        <v>0</v>
      </c>
      <c r="AL52" s="374" t="s">
        <v>440</v>
      </c>
      <c r="AM52" s="383">
        <v>0</v>
      </c>
      <c r="AN52" s="584" t="s">
        <v>440</v>
      </c>
      <c r="AO52" s="158">
        <v>0</v>
      </c>
      <c r="AP52" s="158">
        <v>0</v>
      </c>
      <c r="AQ52" s="158">
        <v>1</v>
      </c>
      <c r="AR52" s="158">
        <v>0</v>
      </c>
      <c r="AS52" s="158">
        <v>0</v>
      </c>
      <c r="AT52" s="158">
        <v>0</v>
      </c>
      <c r="AU52" s="277" t="s">
        <v>519</v>
      </c>
      <c r="AV52" s="257" t="s">
        <v>544</v>
      </c>
      <c r="AW52" s="256">
        <v>25.95</v>
      </c>
      <c r="AX52" s="163">
        <v>0</v>
      </c>
      <c r="AY52" s="254" t="s">
        <v>516</v>
      </c>
      <c r="AZ52" s="284" t="s">
        <v>543</v>
      </c>
      <c r="BA52" s="262" t="s">
        <v>538</v>
      </c>
      <c r="BB52" s="262" t="s">
        <v>538</v>
      </c>
      <c r="BC52" s="262" t="s">
        <v>538</v>
      </c>
      <c r="BD52" s="262" t="s">
        <v>538</v>
      </c>
      <c r="BE52" s="262" t="s">
        <v>538</v>
      </c>
      <c r="BF52" s="262">
        <v>0</v>
      </c>
      <c r="BG52" s="552" t="s">
        <v>538</v>
      </c>
      <c r="BH52" s="552" t="s">
        <v>538</v>
      </c>
      <c r="BI52" s="168">
        <v>0</v>
      </c>
      <c r="BJ52" s="168">
        <v>0</v>
      </c>
      <c r="BK52" s="168">
        <v>0</v>
      </c>
      <c r="BL52" s="586"/>
      <c r="BM52" s="289" t="s">
        <v>538</v>
      </c>
      <c r="BN52" s="289" t="s">
        <v>538</v>
      </c>
      <c r="BO52" s="289" t="s">
        <v>538</v>
      </c>
      <c r="BP52" s="289" t="s">
        <v>538</v>
      </c>
      <c r="BQ52" s="289" t="s">
        <v>538</v>
      </c>
      <c r="BR52" s="169" t="s">
        <v>183</v>
      </c>
      <c r="BS52" s="553" t="s">
        <v>538</v>
      </c>
      <c r="BT52" s="301">
        <v>0</v>
      </c>
      <c r="BU52" s="264">
        <v>0</v>
      </c>
      <c r="BV52" s="301"/>
      <c r="BW52" s="389" t="s">
        <v>440</v>
      </c>
      <c r="BX52" s="301">
        <v>1</v>
      </c>
      <c r="BY52" s="264">
        <v>4.44</v>
      </c>
      <c r="BZ52" s="299">
        <v>576</v>
      </c>
      <c r="CA52" s="270">
        <v>0.83</v>
      </c>
      <c r="CB52" s="270">
        <v>0</v>
      </c>
      <c r="CC52" s="270">
        <v>0</v>
      </c>
      <c r="CD52" s="270">
        <v>0.29</v>
      </c>
      <c r="CE52" s="270">
        <v>0.29</v>
      </c>
      <c r="CF52" s="270">
        <v>0.17</v>
      </c>
      <c r="CG52" s="270">
        <v>2.6</v>
      </c>
      <c r="CH52" s="270">
        <f t="shared" si="9"/>
        <v>4.18</v>
      </c>
      <c r="CI52" s="270" t="s">
        <v>190</v>
      </c>
      <c r="CJ52" s="270">
        <v>0</v>
      </c>
      <c r="CK52" s="270"/>
      <c r="CL52" s="270">
        <f t="shared" si="10"/>
        <v>4.18</v>
      </c>
      <c r="CM52" s="416">
        <v>3.08</v>
      </c>
      <c r="CN52" s="416" t="s">
        <v>691</v>
      </c>
      <c r="CO52" s="416">
        <v>0.13</v>
      </c>
      <c r="CP52" s="473" t="s">
        <v>321</v>
      </c>
      <c r="CQ52" s="416">
        <v>0.35</v>
      </c>
      <c r="CR52" s="473" t="s">
        <v>214</v>
      </c>
      <c r="CS52" s="416">
        <v>0.14</v>
      </c>
      <c r="CT52" s="473" t="s">
        <v>281</v>
      </c>
      <c r="CU52" s="416">
        <v>0</v>
      </c>
      <c r="CV52" s="416">
        <v>0.13</v>
      </c>
      <c r="CW52" s="416">
        <v>0</v>
      </c>
      <c r="CX52" s="416"/>
      <c r="CY52" s="416">
        <f t="shared" si="11"/>
        <v>0.13</v>
      </c>
      <c r="CZ52" s="416"/>
      <c r="DA52" s="257">
        <v>0.53</v>
      </c>
      <c r="DB52" s="257">
        <v>0.36</v>
      </c>
      <c r="DC52" s="257">
        <v>0.11</v>
      </c>
      <c r="DD52" s="257">
        <v>0.11</v>
      </c>
      <c r="DE52" s="257">
        <v>0</v>
      </c>
      <c r="DF52" s="257">
        <v>0</v>
      </c>
      <c r="DG52" s="257">
        <v>0.12</v>
      </c>
      <c r="DH52" s="257">
        <v>0.12</v>
      </c>
      <c r="DI52" s="257">
        <v>0.13</v>
      </c>
      <c r="DJ52" s="257">
        <v>0</v>
      </c>
      <c r="DK52" s="257">
        <f t="shared" si="12"/>
        <v>1.48</v>
      </c>
      <c r="DL52" s="257"/>
      <c r="DM52" s="267">
        <f t="shared" si="17"/>
        <v>9.49</v>
      </c>
      <c r="DN52" s="532">
        <v>9.49</v>
      </c>
      <c r="DO52" s="424">
        <v>0</v>
      </c>
      <c r="DP52" s="424"/>
      <c r="DQ52" s="424">
        <v>0</v>
      </c>
      <c r="DR52" s="424"/>
      <c r="DS52" s="424">
        <v>4.3</v>
      </c>
      <c r="DT52" s="424" t="s">
        <v>707</v>
      </c>
      <c r="DU52" s="424"/>
      <c r="DV52" s="424">
        <f t="shared" si="16"/>
        <v>576</v>
      </c>
      <c r="DW52" s="348">
        <f t="shared" si="1"/>
        <v>13.79</v>
      </c>
      <c r="DX52" s="532">
        <v>13.79</v>
      </c>
      <c r="DY52" s="347">
        <v>0</v>
      </c>
      <c r="DZ52" s="347"/>
      <c r="EA52" s="347">
        <v>0</v>
      </c>
      <c r="EB52" s="347"/>
      <c r="EC52" s="347">
        <v>0</v>
      </c>
      <c r="ED52" s="347">
        <v>0</v>
      </c>
      <c r="EE52" s="347"/>
      <c r="EF52" s="347"/>
      <c r="EG52" s="472">
        <v>0</v>
      </c>
      <c r="EH52" s="574">
        <v>0</v>
      </c>
      <c r="EI52" s="472">
        <v>0</v>
      </c>
      <c r="EJ52" s="472">
        <v>0</v>
      </c>
      <c r="EK52" s="472">
        <f t="shared" si="13"/>
        <v>0</v>
      </c>
      <c r="EL52" s="472">
        <v>0</v>
      </c>
      <c r="EM52" s="579" t="s">
        <v>538</v>
      </c>
    </row>
    <row r="53" spans="1:143" ht="12.75">
      <c r="A53" s="467">
        <v>1671</v>
      </c>
      <c r="B53" s="322">
        <v>38</v>
      </c>
      <c r="C53" s="318" t="s">
        <v>20</v>
      </c>
      <c r="D53" s="323">
        <v>85</v>
      </c>
      <c r="E53" s="334">
        <v>42754</v>
      </c>
      <c r="F53" s="337" t="s">
        <v>64</v>
      </c>
      <c r="G53" s="336">
        <v>42583</v>
      </c>
      <c r="H53" s="337"/>
      <c r="I53" s="336"/>
      <c r="J53" s="337"/>
      <c r="K53" s="336"/>
      <c r="L53" s="334"/>
      <c r="M53" s="334" t="s">
        <v>738</v>
      </c>
      <c r="N53" s="615" t="s">
        <v>756</v>
      </c>
      <c r="O53" s="617">
        <v>0</v>
      </c>
      <c r="P53" s="247" t="s">
        <v>423</v>
      </c>
      <c r="Q53" s="617">
        <v>10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f t="shared" si="4"/>
        <v>0</v>
      </c>
      <c r="Y53" s="532">
        <v>0</v>
      </c>
      <c r="Z53" s="224">
        <v>0</v>
      </c>
      <c r="AA53" s="219">
        <f t="shared" si="5"/>
        <v>640</v>
      </c>
      <c r="AB53" s="613">
        <v>640</v>
      </c>
      <c r="AC53" s="613"/>
      <c r="AD53" s="605">
        <f t="shared" si="6"/>
        <v>640</v>
      </c>
      <c r="AE53" s="342">
        <v>17</v>
      </c>
      <c r="AF53" s="375"/>
      <c r="AG53" s="374"/>
      <c r="AH53" s="374"/>
      <c r="AI53" s="374"/>
      <c r="AJ53" s="374" t="s">
        <v>440</v>
      </c>
      <c r="AK53" s="363">
        <v>0</v>
      </c>
      <c r="AL53" s="374" t="s">
        <v>440</v>
      </c>
      <c r="AM53" s="383">
        <v>0</v>
      </c>
      <c r="AN53" s="584" t="s">
        <v>440</v>
      </c>
      <c r="AO53" s="158">
        <v>0</v>
      </c>
      <c r="AP53" s="158">
        <v>0</v>
      </c>
      <c r="AQ53" s="158">
        <v>1</v>
      </c>
      <c r="AR53" s="158">
        <v>0</v>
      </c>
      <c r="AS53" s="158">
        <v>0</v>
      </c>
      <c r="AT53" s="158">
        <v>0</v>
      </c>
      <c r="AU53" s="277" t="s">
        <v>519</v>
      </c>
      <c r="AV53" s="257" t="s">
        <v>544</v>
      </c>
      <c r="AW53" s="256">
        <v>25.95</v>
      </c>
      <c r="AX53" s="163">
        <v>0</v>
      </c>
      <c r="AY53" s="254" t="s">
        <v>516</v>
      </c>
      <c r="AZ53" s="284" t="s">
        <v>543</v>
      </c>
      <c r="BA53" s="262" t="s">
        <v>538</v>
      </c>
      <c r="BB53" s="262" t="s">
        <v>538</v>
      </c>
      <c r="BC53" s="262" t="s">
        <v>538</v>
      </c>
      <c r="BD53" s="262" t="s">
        <v>538</v>
      </c>
      <c r="BE53" s="262" t="s">
        <v>538</v>
      </c>
      <c r="BF53" s="262">
        <v>0</v>
      </c>
      <c r="BG53" s="552" t="s">
        <v>538</v>
      </c>
      <c r="BH53" s="552" t="s">
        <v>538</v>
      </c>
      <c r="BI53" s="168">
        <v>0</v>
      </c>
      <c r="BJ53" s="168">
        <v>0</v>
      </c>
      <c r="BK53" s="168">
        <v>0</v>
      </c>
      <c r="BL53" s="586"/>
      <c r="BM53" s="289" t="s">
        <v>538</v>
      </c>
      <c r="BN53" s="289" t="s">
        <v>538</v>
      </c>
      <c r="BO53" s="289" t="s">
        <v>538</v>
      </c>
      <c r="BP53" s="289" t="s">
        <v>538</v>
      </c>
      <c r="BQ53" s="289" t="s">
        <v>538</v>
      </c>
      <c r="BR53" s="169" t="s">
        <v>183</v>
      </c>
      <c r="BS53" s="553" t="s">
        <v>538</v>
      </c>
      <c r="BT53" s="301">
        <v>0</v>
      </c>
      <c r="BU53" s="264">
        <v>0</v>
      </c>
      <c r="BV53" s="301"/>
      <c r="BW53" s="389" t="s">
        <v>440</v>
      </c>
      <c r="BX53" s="301">
        <v>1</v>
      </c>
      <c r="BY53" s="264">
        <v>4.44</v>
      </c>
      <c r="BZ53" s="299">
        <v>640</v>
      </c>
      <c r="CA53" s="270">
        <v>0.83</v>
      </c>
      <c r="CB53" s="270">
        <v>0</v>
      </c>
      <c r="CC53" s="270">
        <v>0</v>
      </c>
      <c r="CD53" s="270">
        <v>0.29</v>
      </c>
      <c r="CE53" s="270">
        <v>0.29</v>
      </c>
      <c r="CF53" s="270">
        <v>0.17</v>
      </c>
      <c r="CG53" s="270">
        <v>2.6</v>
      </c>
      <c r="CH53" s="270">
        <f t="shared" si="9"/>
        <v>4.18</v>
      </c>
      <c r="CI53" s="270" t="s">
        <v>190</v>
      </c>
      <c r="CJ53" s="270">
        <v>0</v>
      </c>
      <c r="CK53" s="270"/>
      <c r="CL53" s="270">
        <f t="shared" si="10"/>
        <v>4.18</v>
      </c>
      <c r="CM53" s="416">
        <v>3.08</v>
      </c>
      <c r="CN53" s="416" t="s">
        <v>691</v>
      </c>
      <c r="CO53" s="416">
        <v>0.13</v>
      </c>
      <c r="CP53" s="473" t="s">
        <v>321</v>
      </c>
      <c r="CQ53" s="416">
        <v>0.35</v>
      </c>
      <c r="CR53" s="473" t="s">
        <v>214</v>
      </c>
      <c r="CS53" s="416">
        <v>0.14</v>
      </c>
      <c r="CT53" s="473" t="s">
        <v>281</v>
      </c>
      <c r="CU53" s="416">
        <v>0</v>
      </c>
      <c r="CV53" s="416">
        <v>0.13</v>
      </c>
      <c r="CW53" s="416">
        <v>0</v>
      </c>
      <c r="CX53" s="416"/>
      <c r="CY53" s="416">
        <f t="shared" si="11"/>
        <v>0.13</v>
      </c>
      <c r="CZ53" s="416"/>
      <c r="DA53" s="257">
        <v>0.53</v>
      </c>
      <c r="DB53" s="257">
        <v>0.36</v>
      </c>
      <c r="DC53" s="257">
        <v>0.11</v>
      </c>
      <c r="DD53" s="257">
        <v>0.11</v>
      </c>
      <c r="DE53" s="257">
        <v>0</v>
      </c>
      <c r="DF53" s="257">
        <v>0</v>
      </c>
      <c r="DG53" s="257">
        <v>0.12</v>
      </c>
      <c r="DH53" s="257">
        <v>0.12</v>
      </c>
      <c r="DI53" s="257">
        <v>0.13</v>
      </c>
      <c r="DJ53" s="257">
        <v>0</v>
      </c>
      <c r="DK53" s="257">
        <f t="shared" si="12"/>
        <v>1.48</v>
      </c>
      <c r="DL53" s="257"/>
      <c r="DM53" s="267">
        <f t="shared" si="17"/>
        <v>9.49</v>
      </c>
      <c r="DN53" s="532">
        <v>9.49</v>
      </c>
      <c r="DO53" s="424">
        <v>0</v>
      </c>
      <c r="DP53" s="424"/>
      <c r="DQ53" s="424">
        <v>0</v>
      </c>
      <c r="DR53" s="424"/>
      <c r="DS53" s="424">
        <v>4.3</v>
      </c>
      <c r="DT53" s="424" t="s">
        <v>707</v>
      </c>
      <c r="DU53" s="424"/>
      <c r="DV53" s="424">
        <f t="shared" si="16"/>
        <v>640</v>
      </c>
      <c r="DW53" s="348">
        <f t="shared" si="1"/>
        <v>13.79</v>
      </c>
      <c r="DX53" s="532">
        <v>13.79</v>
      </c>
      <c r="DY53" s="347">
        <v>0</v>
      </c>
      <c r="DZ53" s="347"/>
      <c r="EA53" s="347">
        <v>0</v>
      </c>
      <c r="EB53" s="347"/>
      <c r="EC53" s="347">
        <v>0</v>
      </c>
      <c r="ED53" s="347">
        <v>0</v>
      </c>
      <c r="EE53" s="347"/>
      <c r="EF53" s="347"/>
      <c r="EG53" s="472">
        <v>0</v>
      </c>
      <c r="EH53" s="574">
        <v>0</v>
      </c>
      <c r="EI53" s="472">
        <v>0</v>
      </c>
      <c r="EJ53" s="472">
        <v>0</v>
      </c>
      <c r="EK53" s="472">
        <f t="shared" si="13"/>
        <v>0</v>
      </c>
      <c r="EL53" s="472">
        <v>0</v>
      </c>
      <c r="EM53" s="579" t="s">
        <v>538</v>
      </c>
    </row>
    <row r="54" spans="1:143" ht="12.75">
      <c r="A54" s="467">
        <v>1672</v>
      </c>
      <c r="B54" s="322">
        <v>39</v>
      </c>
      <c r="C54" s="318" t="s">
        <v>20</v>
      </c>
      <c r="D54" s="323">
        <v>87</v>
      </c>
      <c r="E54" s="334">
        <v>42754</v>
      </c>
      <c r="F54" s="337" t="s">
        <v>65</v>
      </c>
      <c r="G54" s="336">
        <v>42583</v>
      </c>
      <c r="H54" s="337"/>
      <c r="I54" s="336"/>
      <c r="J54" s="337"/>
      <c r="K54" s="336"/>
      <c r="L54" s="334"/>
      <c r="M54" s="334" t="s">
        <v>738</v>
      </c>
      <c r="N54" s="615" t="s">
        <v>756</v>
      </c>
      <c r="O54" s="617">
        <v>0</v>
      </c>
      <c r="P54" s="247" t="s">
        <v>423</v>
      </c>
      <c r="Q54" s="617">
        <v>8</v>
      </c>
      <c r="R54" s="209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f t="shared" si="4"/>
        <v>0</v>
      </c>
      <c r="Y54" s="532">
        <v>0</v>
      </c>
      <c r="Z54" s="224">
        <v>0</v>
      </c>
      <c r="AA54" s="219">
        <f t="shared" si="5"/>
        <v>731.2</v>
      </c>
      <c r="AB54" s="613">
        <v>731.2</v>
      </c>
      <c r="AC54" s="613"/>
      <c r="AD54" s="605">
        <f t="shared" si="6"/>
        <v>731.2</v>
      </c>
      <c r="AE54" s="342">
        <v>12</v>
      </c>
      <c r="AF54" s="375"/>
      <c r="AG54" s="374"/>
      <c r="AH54" s="374"/>
      <c r="AI54" s="374"/>
      <c r="AJ54" s="374" t="s">
        <v>440</v>
      </c>
      <c r="AK54" s="363">
        <v>0</v>
      </c>
      <c r="AL54" s="374" t="s">
        <v>440</v>
      </c>
      <c r="AM54" s="383">
        <v>0</v>
      </c>
      <c r="AN54" s="584" t="s">
        <v>440</v>
      </c>
      <c r="AO54" s="158">
        <v>0</v>
      </c>
      <c r="AP54" s="158">
        <v>0</v>
      </c>
      <c r="AQ54" s="158">
        <v>1</v>
      </c>
      <c r="AR54" s="158">
        <v>0</v>
      </c>
      <c r="AS54" s="158">
        <v>0</v>
      </c>
      <c r="AT54" s="158">
        <v>0</v>
      </c>
      <c r="AU54" s="277" t="s">
        <v>519</v>
      </c>
      <c r="AV54" s="257" t="s">
        <v>544</v>
      </c>
      <c r="AW54" s="256">
        <v>25.95</v>
      </c>
      <c r="AX54" s="163">
        <v>0</v>
      </c>
      <c r="AY54" s="254" t="s">
        <v>516</v>
      </c>
      <c r="AZ54" s="284" t="s">
        <v>543</v>
      </c>
      <c r="BA54" s="262" t="s">
        <v>538</v>
      </c>
      <c r="BB54" s="262" t="s">
        <v>538</v>
      </c>
      <c r="BC54" s="262" t="s">
        <v>538</v>
      </c>
      <c r="BD54" s="262" t="s">
        <v>538</v>
      </c>
      <c r="BE54" s="262" t="s">
        <v>538</v>
      </c>
      <c r="BF54" s="262">
        <v>0</v>
      </c>
      <c r="BG54" s="552" t="s">
        <v>538</v>
      </c>
      <c r="BH54" s="552" t="s">
        <v>538</v>
      </c>
      <c r="BI54" s="168">
        <v>0</v>
      </c>
      <c r="BJ54" s="168">
        <v>0</v>
      </c>
      <c r="BK54" s="168">
        <v>0</v>
      </c>
      <c r="BL54" s="586"/>
      <c r="BM54" s="289" t="s">
        <v>538</v>
      </c>
      <c r="BN54" s="289" t="s">
        <v>538</v>
      </c>
      <c r="BO54" s="289" t="s">
        <v>538</v>
      </c>
      <c r="BP54" s="289" t="s">
        <v>538</v>
      </c>
      <c r="BQ54" s="289" t="s">
        <v>538</v>
      </c>
      <c r="BR54" s="169" t="s">
        <v>183</v>
      </c>
      <c r="BS54" s="553" t="s">
        <v>538</v>
      </c>
      <c r="BT54" s="301">
        <v>0</v>
      </c>
      <c r="BU54" s="264">
        <v>0</v>
      </c>
      <c r="BV54" s="301"/>
      <c r="BW54" s="389" t="s">
        <v>440</v>
      </c>
      <c r="BX54" s="301">
        <v>1</v>
      </c>
      <c r="BY54" s="264">
        <v>4.44</v>
      </c>
      <c r="BZ54" s="299">
        <v>731.2</v>
      </c>
      <c r="CA54" s="270">
        <v>0.83</v>
      </c>
      <c r="CB54" s="270">
        <v>0</v>
      </c>
      <c r="CC54" s="270">
        <v>0</v>
      </c>
      <c r="CD54" s="270">
        <v>0.29</v>
      </c>
      <c r="CE54" s="270">
        <v>0.29</v>
      </c>
      <c r="CF54" s="270">
        <v>0.17</v>
      </c>
      <c r="CG54" s="270">
        <v>2.6</v>
      </c>
      <c r="CH54" s="270">
        <f t="shared" si="9"/>
        <v>4.18</v>
      </c>
      <c r="CI54" s="270" t="s">
        <v>190</v>
      </c>
      <c r="CJ54" s="270">
        <v>0</v>
      </c>
      <c r="CK54" s="270"/>
      <c r="CL54" s="270">
        <f t="shared" si="10"/>
        <v>4.18</v>
      </c>
      <c r="CM54" s="416">
        <v>3.08</v>
      </c>
      <c r="CN54" s="416" t="s">
        <v>691</v>
      </c>
      <c r="CO54" s="416">
        <v>0.13</v>
      </c>
      <c r="CP54" s="473" t="s">
        <v>321</v>
      </c>
      <c r="CQ54" s="416">
        <v>0.35</v>
      </c>
      <c r="CR54" s="473" t="s">
        <v>214</v>
      </c>
      <c r="CS54" s="416">
        <v>0.14</v>
      </c>
      <c r="CT54" s="473" t="s">
        <v>281</v>
      </c>
      <c r="CU54" s="416">
        <v>0</v>
      </c>
      <c r="CV54" s="416">
        <v>0.13</v>
      </c>
      <c r="CW54" s="416">
        <v>0</v>
      </c>
      <c r="CX54" s="416"/>
      <c r="CY54" s="416">
        <f t="shared" si="11"/>
        <v>0.13</v>
      </c>
      <c r="CZ54" s="416"/>
      <c r="DA54" s="257">
        <v>0.53</v>
      </c>
      <c r="DB54" s="257">
        <v>0.36</v>
      </c>
      <c r="DC54" s="257">
        <v>0.11</v>
      </c>
      <c r="DD54" s="257">
        <v>0.11</v>
      </c>
      <c r="DE54" s="257">
        <v>0</v>
      </c>
      <c r="DF54" s="257">
        <v>0</v>
      </c>
      <c r="DG54" s="257">
        <v>0.12</v>
      </c>
      <c r="DH54" s="257">
        <v>0.12</v>
      </c>
      <c r="DI54" s="257">
        <v>0.13</v>
      </c>
      <c r="DJ54" s="257">
        <v>0</v>
      </c>
      <c r="DK54" s="257">
        <f t="shared" si="12"/>
        <v>1.48</v>
      </c>
      <c r="DL54" s="257"/>
      <c r="DM54" s="267">
        <f t="shared" si="17"/>
        <v>9.49</v>
      </c>
      <c r="DN54" s="532">
        <v>9.49</v>
      </c>
      <c r="DO54" s="424">
        <v>0</v>
      </c>
      <c r="DP54" s="424"/>
      <c r="DQ54" s="424">
        <v>0</v>
      </c>
      <c r="DR54" s="424"/>
      <c r="DS54" s="424">
        <v>4.3</v>
      </c>
      <c r="DT54" s="424" t="s">
        <v>707</v>
      </c>
      <c r="DU54" s="424"/>
      <c r="DV54" s="424">
        <f t="shared" si="16"/>
        <v>731.2</v>
      </c>
      <c r="DW54" s="348">
        <f t="shared" si="1"/>
        <v>13.79</v>
      </c>
      <c r="DX54" s="532">
        <v>13.79</v>
      </c>
      <c r="DY54" s="347">
        <v>0</v>
      </c>
      <c r="DZ54" s="347"/>
      <c r="EA54" s="347">
        <v>0</v>
      </c>
      <c r="EB54" s="347"/>
      <c r="EC54" s="347">
        <v>0</v>
      </c>
      <c r="ED54" s="347">
        <v>0</v>
      </c>
      <c r="EE54" s="347"/>
      <c r="EF54" s="347"/>
      <c r="EG54" s="472">
        <v>0</v>
      </c>
      <c r="EH54" s="574">
        <v>0</v>
      </c>
      <c r="EI54" s="472">
        <v>0</v>
      </c>
      <c r="EJ54" s="472">
        <v>0</v>
      </c>
      <c r="EK54" s="472">
        <f t="shared" si="13"/>
        <v>0</v>
      </c>
      <c r="EL54" s="472">
        <v>0</v>
      </c>
      <c r="EM54" s="579" t="s">
        <v>538</v>
      </c>
    </row>
    <row r="55" spans="1:143" ht="12.75">
      <c r="A55" s="467">
        <v>1673</v>
      </c>
      <c r="B55" s="322">
        <v>40</v>
      </c>
      <c r="C55" s="318" t="s">
        <v>20</v>
      </c>
      <c r="D55" s="323">
        <v>83</v>
      </c>
      <c r="E55" s="334">
        <v>42754</v>
      </c>
      <c r="F55" s="337" t="s">
        <v>66</v>
      </c>
      <c r="G55" s="336">
        <v>42583</v>
      </c>
      <c r="H55" s="337"/>
      <c r="I55" s="336"/>
      <c r="J55" s="337"/>
      <c r="K55" s="336"/>
      <c r="L55" s="334"/>
      <c r="M55" s="334" t="s">
        <v>738</v>
      </c>
      <c r="N55" s="615" t="s">
        <v>756</v>
      </c>
      <c r="O55" s="617">
        <v>0</v>
      </c>
      <c r="P55" s="247" t="s">
        <v>423</v>
      </c>
      <c r="Q55" s="617">
        <v>10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f t="shared" si="4"/>
        <v>0</v>
      </c>
      <c r="Y55" s="532">
        <v>0</v>
      </c>
      <c r="Z55" s="224">
        <v>0</v>
      </c>
      <c r="AA55" s="219">
        <f t="shared" si="5"/>
        <v>640</v>
      </c>
      <c r="AB55" s="613">
        <v>640</v>
      </c>
      <c r="AC55" s="613"/>
      <c r="AD55" s="605">
        <f t="shared" si="6"/>
        <v>640</v>
      </c>
      <c r="AE55" s="342">
        <v>20</v>
      </c>
      <c r="AF55" s="375"/>
      <c r="AG55" s="374"/>
      <c r="AH55" s="374"/>
      <c r="AI55" s="374"/>
      <c r="AJ55" s="374" t="s">
        <v>440</v>
      </c>
      <c r="AK55" s="363">
        <v>0</v>
      </c>
      <c r="AL55" s="374" t="s">
        <v>440</v>
      </c>
      <c r="AM55" s="383">
        <v>0</v>
      </c>
      <c r="AN55" s="584" t="s">
        <v>440</v>
      </c>
      <c r="AO55" s="158">
        <v>0</v>
      </c>
      <c r="AP55" s="158">
        <v>0</v>
      </c>
      <c r="AQ55" s="158">
        <v>1</v>
      </c>
      <c r="AR55" s="158">
        <v>0</v>
      </c>
      <c r="AS55" s="158">
        <v>0</v>
      </c>
      <c r="AT55" s="158">
        <v>0</v>
      </c>
      <c r="AU55" s="277" t="s">
        <v>519</v>
      </c>
      <c r="AV55" s="257" t="s">
        <v>544</v>
      </c>
      <c r="AW55" s="256">
        <v>25.95</v>
      </c>
      <c r="AX55" s="163">
        <v>0</v>
      </c>
      <c r="AY55" s="254" t="s">
        <v>516</v>
      </c>
      <c r="AZ55" s="284" t="s">
        <v>543</v>
      </c>
      <c r="BA55" s="262" t="s">
        <v>538</v>
      </c>
      <c r="BB55" s="262" t="s">
        <v>538</v>
      </c>
      <c r="BC55" s="262" t="s">
        <v>538</v>
      </c>
      <c r="BD55" s="262" t="s">
        <v>538</v>
      </c>
      <c r="BE55" s="262" t="s">
        <v>538</v>
      </c>
      <c r="BF55" s="262">
        <v>0</v>
      </c>
      <c r="BG55" s="552" t="s">
        <v>538</v>
      </c>
      <c r="BH55" s="552" t="s">
        <v>538</v>
      </c>
      <c r="BI55" s="168">
        <v>0</v>
      </c>
      <c r="BJ55" s="168">
        <v>0</v>
      </c>
      <c r="BK55" s="168">
        <v>0</v>
      </c>
      <c r="BL55" s="586"/>
      <c r="BM55" s="289" t="s">
        <v>538</v>
      </c>
      <c r="BN55" s="289" t="s">
        <v>538</v>
      </c>
      <c r="BO55" s="289" t="s">
        <v>538</v>
      </c>
      <c r="BP55" s="289" t="s">
        <v>538</v>
      </c>
      <c r="BQ55" s="289" t="s">
        <v>538</v>
      </c>
      <c r="BR55" s="169" t="s">
        <v>183</v>
      </c>
      <c r="BS55" s="553" t="s">
        <v>538</v>
      </c>
      <c r="BT55" s="301">
        <v>0</v>
      </c>
      <c r="BU55" s="264">
        <v>0</v>
      </c>
      <c r="BV55" s="301"/>
      <c r="BW55" s="389" t="s">
        <v>440</v>
      </c>
      <c r="BX55" s="301">
        <v>1</v>
      </c>
      <c r="BY55" s="264">
        <v>4.44</v>
      </c>
      <c r="BZ55" s="299">
        <v>640</v>
      </c>
      <c r="CA55" s="270">
        <v>0.83</v>
      </c>
      <c r="CB55" s="270">
        <v>0</v>
      </c>
      <c r="CC55" s="270">
        <v>0</v>
      </c>
      <c r="CD55" s="270">
        <v>0.29</v>
      </c>
      <c r="CE55" s="270">
        <v>0.29</v>
      </c>
      <c r="CF55" s="270">
        <v>0.17</v>
      </c>
      <c r="CG55" s="270">
        <v>2.6</v>
      </c>
      <c r="CH55" s="270">
        <f t="shared" si="9"/>
        <v>4.18</v>
      </c>
      <c r="CI55" s="270" t="s">
        <v>190</v>
      </c>
      <c r="CJ55" s="270">
        <v>0</v>
      </c>
      <c r="CK55" s="270"/>
      <c r="CL55" s="270">
        <f t="shared" si="10"/>
        <v>4.18</v>
      </c>
      <c r="CM55" s="416">
        <v>3.08</v>
      </c>
      <c r="CN55" s="416" t="s">
        <v>691</v>
      </c>
      <c r="CO55" s="416">
        <v>0.13</v>
      </c>
      <c r="CP55" s="473" t="s">
        <v>321</v>
      </c>
      <c r="CQ55" s="416">
        <v>0.35</v>
      </c>
      <c r="CR55" s="473" t="s">
        <v>214</v>
      </c>
      <c r="CS55" s="416">
        <v>0.14</v>
      </c>
      <c r="CT55" s="473" t="s">
        <v>281</v>
      </c>
      <c r="CU55" s="416">
        <v>0</v>
      </c>
      <c r="CV55" s="416">
        <v>0.13</v>
      </c>
      <c r="CW55" s="416">
        <v>0</v>
      </c>
      <c r="CX55" s="416"/>
      <c r="CY55" s="416">
        <f t="shared" si="11"/>
        <v>0.13</v>
      </c>
      <c r="CZ55" s="416"/>
      <c r="DA55" s="257">
        <v>0.53</v>
      </c>
      <c r="DB55" s="257">
        <v>0.36</v>
      </c>
      <c r="DC55" s="257">
        <v>0.11</v>
      </c>
      <c r="DD55" s="257">
        <v>0.11</v>
      </c>
      <c r="DE55" s="257">
        <v>0</v>
      </c>
      <c r="DF55" s="257">
        <v>0</v>
      </c>
      <c r="DG55" s="257">
        <v>0.12</v>
      </c>
      <c r="DH55" s="257">
        <v>0.12</v>
      </c>
      <c r="DI55" s="257">
        <v>0.13</v>
      </c>
      <c r="DJ55" s="257">
        <v>0</v>
      </c>
      <c r="DK55" s="257">
        <f t="shared" si="12"/>
        <v>1.48</v>
      </c>
      <c r="DL55" s="257"/>
      <c r="DM55" s="267">
        <f t="shared" si="17"/>
        <v>9.49</v>
      </c>
      <c r="DN55" s="532">
        <v>9.49</v>
      </c>
      <c r="DO55" s="424">
        <v>0</v>
      </c>
      <c r="DP55" s="424"/>
      <c r="DQ55" s="424">
        <v>0</v>
      </c>
      <c r="DR55" s="424"/>
      <c r="DS55" s="424">
        <v>4.3</v>
      </c>
      <c r="DT55" s="424" t="s">
        <v>707</v>
      </c>
      <c r="DU55" s="424"/>
      <c r="DV55" s="424">
        <f t="shared" si="16"/>
        <v>640</v>
      </c>
      <c r="DW55" s="348">
        <f t="shared" si="1"/>
        <v>13.79</v>
      </c>
      <c r="DX55" s="532">
        <v>13.79</v>
      </c>
      <c r="DY55" s="347">
        <v>0</v>
      </c>
      <c r="DZ55" s="347"/>
      <c r="EA55" s="347">
        <v>0</v>
      </c>
      <c r="EB55" s="347"/>
      <c r="EC55" s="347">
        <v>0</v>
      </c>
      <c r="ED55" s="347">
        <v>0</v>
      </c>
      <c r="EE55" s="347"/>
      <c r="EF55" s="347"/>
      <c r="EG55" s="472">
        <v>0</v>
      </c>
      <c r="EH55" s="574">
        <v>0</v>
      </c>
      <c r="EI55" s="472">
        <v>0</v>
      </c>
      <c r="EJ55" s="472">
        <v>0</v>
      </c>
      <c r="EK55" s="472">
        <f t="shared" si="13"/>
        <v>0</v>
      </c>
      <c r="EL55" s="472">
        <v>0</v>
      </c>
      <c r="EM55" s="579" t="s">
        <v>538</v>
      </c>
    </row>
    <row r="56" spans="1:143" ht="12.75">
      <c r="A56" s="467">
        <v>1674</v>
      </c>
      <c r="B56" s="322">
        <v>41</v>
      </c>
      <c r="C56" s="318" t="s">
        <v>20</v>
      </c>
      <c r="D56" s="323">
        <v>91</v>
      </c>
      <c r="E56" s="334">
        <v>42859</v>
      </c>
      <c r="F56" s="337" t="s">
        <v>67</v>
      </c>
      <c r="G56" s="336">
        <v>42857</v>
      </c>
      <c r="H56" s="337"/>
      <c r="I56" s="336"/>
      <c r="J56" s="337"/>
      <c r="K56" s="336"/>
      <c r="L56" s="334"/>
      <c r="M56" s="334" t="s">
        <v>738</v>
      </c>
      <c r="N56" s="615" t="s">
        <v>756</v>
      </c>
      <c r="O56" s="617">
        <v>0</v>
      </c>
      <c r="P56" s="247" t="s">
        <v>423</v>
      </c>
      <c r="Q56" s="617">
        <v>10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f t="shared" si="4"/>
        <v>0</v>
      </c>
      <c r="Y56" s="532">
        <v>0</v>
      </c>
      <c r="Z56" s="224">
        <v>0</v>
      </c>
      <c r="AA56" s="219">
        <f t="shared" si="5"/>
        <v>919</v>
      </c>
      <c r="AB56" s="613">
        <v>919</v>
      </c>
      <c r="AC56" s="613"/>
      <c r="AD56" s="605">
        <f t="shared" si="6"/>
        <v>919</v>
      </c>
      <c r="AE56" s="342">
        <v>12</v>
      </c>
      <c r="AF56" s="375"/>
      <c r="AG56" s="374"/>
      <c r="AH56" s="374"/>
      <c r="AI56" s="374"/>
      <c r="AJ56" s="374" t="s">
        <v>440</v>
      </c>
      <c r="AK56" s="363">
        <v>0</v>
      </c>
      <c r="AL56" s="374" t="s">
        <v>440</v>
      </c>
      <c r="AM56" s="383">
        <v>0</v>
      </c>
      <c r="AN56" s="584" t="s">
        <v>440</v>
      </c>
      <c r="AO56" s="158">
        <v>0</v>
      </c>
      <c r="AP56" s="158">
        <v>0</v>
      </c>
      <c r="AQ56" s="158">
        <v>1</v>
      </c>
      <c r="AR56" s="158">
        <v>0</v>
      </c>
      <c r="AS56" s="158">
        <v>0</v>
      </c>
      <c r="AT56" s="158">
        <v>0</v>
      </c>
      <c r="AU56" s="277" t="s">
        <v>519</v>
      </c>
      <c r="AV56" s="257" t="s">
        <v>544</v>
      </c>
      <c r="AW56" s="256">
        <v>25.95</v>
      </c>
      <c r="AX56" s="163">
        <v>0</v>
      </c>
      <c r="AY56" s="254" t="s">
        <v>516</v>
      </c>
      <c r="AZ56" s="284" t="s">
        <v>543</v>
      </c>
      <c r="BA56" s="262" t="s">
        <v>538</v>
      </c>
      <c r="BB56" s="262" t="s">
        <v>538</v>
      </c>
      <c r="BC56" s="262" t="s">
        <v>538</v>
      </c>
      <c r="BD56" s="262" t="s">
        <v>538</v>
      </c>
      <c r="BE56" s="262" t="s">
        <v>538</v>
      </c>
      <c r="BF56" s="262">
        <v>0</v>
      </c>
      <c r="BG56" s="552" t="s">
        <v>538</v>
      </c>
      <c r="BH56" s="552" t="s">
        <v>538</v>
      </c>
      <c r="BI56" s="168">
        <v>0</v>
      </c>
      <c r="BJ56" s="168">
        <v>0</v>
      </c>
      <c r="BK56" s="168">
        <v>0</v>
      </c>
      <c r="BL56" s="586"/>
      <c r="BM56" s="289" t="s">
        <v>538</v>
      </c>
      <c r="BN56" s="289" t="s">
        <v>538</v>
      </c>
      <c r="BO56" s="289" t="s">
        <v>538</v>
      </c>
      <c r="BP56" s="289" t="s">
        <v>538</v>
      </c>
      <c r="BQ56" s="289" t="s">
        <v>538</v>
      </c>
      <c r="BR56" s="169" t="s">
        <v>183</v>
      </c>
      <c r="BS56" s="553" t="s">
        <v>538</v>
      </c>
      <c r="BT56" s="301">
        <v>0</v>
      </c>
      <c r="BU56" s="264">
        <v>0</v>
      </c>
      <c r="BV56" s="301"/>
      <c r="BW56" s="389" t="s">
        <v>440</v>
      </c>
      <c r="BX56" s="301">
        <v>1</v>
      </c>
      <c r="BY56" s="264">
        <v>4.44</v>
      </c>
      <c r="BZ56" s="299">
        <v>919</v>
      </c>
      <c r="CA56" s="270">
        <v>0.83</v>
      </c>
      <c r="CB56" s="270">
        <v>0</v>
      </c>
      <c r="CC56" s="270">
        <v>0</v>
      </c>
      <c r="CD56" s="270">
        <v>0.29</v>
      </c>
      <c r="CE56" s="270">
        <v>0.29</v>
      </c>
      <c r="CF56" s="270">
        <v>0.17</v>
      </c>
      <c r="CG56" s="270">
        <v>2.6</v>
      </c>
      <c r="CH56" s="270">
        <f t="shared" si="9"/>
        <v>4.18</v>
      </c>
      <c r="CI56" s="270" t="s">
        <v>190</v>
      </c>
      <c r="CJ56" s="270">
        <v>0</v>
      </c>
      <c r="CK56" s="270"/>
      <c r="CL56" s="270">
        <f t="shared" si="10"/>
        <v>4.18</v>
      </c>
      <c r="CM56" s="416">
        <v>3.08</v>
      </c>
      <c r="CN56" s="416" t="s">
        <v>691</v>
      </c>
      <c r="CO56" s="416">
        <v>0.13</v>
      </c>
      <c r="CP56" s="473" t="s">
        <v>321</v>
      </c>
      <c r="CQ56" s="416">
        <v>0.35</v>
      </c>
      <c r="CR56" s="473" t="s">
        <v>214</v>
      </c>
      <c r="CS56" s="416">
        <v>0.14</v>
      </c>
      <c r="CT56" s="473" t="s">
        <v>281</v>
      </c>
      <c r="CU56" s="416">
        <v>0</v>
      </c>
      <c r="CV56" s="416">
        <v>0.13</v>
      </c>
      <c r="CW56" s="416">
        <v>0</v>
      </c>
      <c r="CX56" s="416"/>
      <c r="CY56" s="416">
        <f t="shared" si="11"/>
        <v>0.13</v>
      </c>
      <c r="CZ56" s="416"/>
      <c r="DA56" s="257">
        <v>0.53</v>
      </c>
      <c r="DB56" s="257">
        <v>0.36</v>
      </c>
      <c r="DC56" s="257">
        <v>0.11</v>
      </c>
      <c r="DD56" s="257">
        <v>0.11</v>
      </c>
      <c r="DE56" s="257">
        <v>0</v>
      </c>
      <c r="DF56" s="257">
        <v>0</v>
      </c>
      <c r="DG56" s="257">
        <v>0.12</v>
      </c>
      <c r="DH56" s="257">
        <v>0.12</v>
      </c>
      <c r="DI56" s="257">
        <v>0.13</v>
      </c>
      <c r="DJ56" s="257">
        <v>0</v>
      </c>
      <c r="DK56" s="257">
        <f t="shared" si="12"/>
        <v>1.48</v>
      </c>
      <c r="DL56" s="257"/>
      <c r="DM56" s="267">
        <f t="shared" si="17"/>
        <v>9.49</v>
      </c>
      <c r="DN56" s="532">
        <v>9.49</v>
      </c>
      <c r="DO56" s="424">
        <v>0</v>
      </c>
      <c r="DP56" s="424"/>
      <c r="DQ56" s="424">
        <v>0</v>
      </c>
      <c r="DR56" s="424"/>
      <c r="DS56" s="424">
        <v>4.3</v>
      </c>
      <c r="DT56" s="424" t="s">
        <v>707</v>
      </c>
      <c r="DU56" s="424"/>
      <c r="DV56" s="424">
        <f t="shared" si="16"/>
        <v>919</v>
      </c>
      <c r="DW56" s="348">
        <f t="shared" si="1"/>
        <v>13.79</v>
      </c>
      <c r="DX56" s="532">
        <v>13.79</v>
      </c>
      <c r="DY56" s="347">
        <v>0</v>
      </c>
      <c r="DZ56" s="347"/>
      <c r="EA56" s="347">
        <v>0</v>
      </c>
      <c r="EB56" s="347"/>
      <c r="EC56" s="347">
        <v>0</v>
      </c>
      <c r="ED56" s="347">
        <v>0</v>
      </c>
      <c r="EE56" s="347"/>
      <c r="EF56" s="347"/>
      <c r="EG56" s="472">
        <v>0</v>
      </c>
      <c r="EH56" s="574">
        <v>0</v>
      </c>
      <c r="EI56" s="472">
        <v>0</v>
      </c>
      <c r="EJ56" s="472">
        <v>0</v>
      </c>
      <c r="EK56" s="472">
        <f t="shared" si="13"/>
        <v>0</v>
      </c>
      <c r="EL56" s="472">
        <v>0</v>
      </c>
      <c r="EM56" s="579" t="s">
        <v>538</v>
      </c>
    </row>
    <row r="57" spans="1:143" ht="12.75">
      <c r="A57" s="467">
        <v>1675</v>
      </c>
      <c r="B57" s="322">
        <v>42</v>
      </c>
      <c r="C57" s="318" t="s">
        <v>9</v>
      </c>
      <c r="D57" s="323" t="s">
        <v>42</v>
      </c>
      <c r="E57" s="334">
        <v>42979</v>
      </c>
      <c r="F57" s="338">
        <v>71</v>
      </c>
      <c r="G57" s="336">
        <v>42957</v>
      </c>
      <c r="H57" s="338"/>
      <c r="I57" s="336"/>
      <c r="J57" s="338"/>
      <c r="K57" s="336"/>
      <c r="L57" s="334"/>
      <c r="M57" s="334">
        <v>42978</v>
      </c>
      <c r="N57" s="251">
        <v>1991</v>
      </c>
      <c r="O57" s="617">
        <v>0</v>
      </c>
      <c r="P57" s="251">
        <v>9</v>
      </c>
      <c r="Q57" s="616" t="s">
        <v>430</v>
      </c>
      <c r="R57" s="210">
        <v>527.9</v>
      </c>
      <c r="S57" s="210">
        <v>0</v>
      </c>
      <c r="T57" s="210">
        <v>0</v>
      </c>
      <c r="U57" s="210">
        <v>0</v>
      </c>
      <c r="V57" s="210">
        <v>570.6</v>
      </c>
      <c r="W57" s="210">
        <v>288</v>
      </c>
      <c r="X57" s="209">
        <f t="shared" si="4"/>
        <v>1386.5</v>
      </c>
      <c r="Y57" s="238">
        <f>SUM(AD57)</f>
        <v>3893.5</v>
      </c>
      <c r="Z57" s="224">
        <v>1</v>
      </c>
      <c r="AA57" s="219">
        <v>0</v>
      </c>
      <c r="AB57" s="613">
        <v>4158.2</v>
      </c>
      <c r="AC57" s="613">
        <v>264.7</v>
      </c>
      <c r="AD57" s="605">
        <f>SUM(AB57-AC57)</f>
        <v>3893.5</v>
      </c>
      <c r="AE57" s="342">
        <v>229</v>
      </c>
      <c r="AF57" s="373"/>
      <c r="AG57" s="374"/>
      <c r="AH57" s="374"/>
      <c r="AI57" s="374" t="s">
        <v>440</v>
      </c>
      <c r="AJ57" s="374"/>
      <c r="AK57" s="363">
        <v>1356.65</v>
      </c>
      <c r="AL57" s="363">
        <v>1.48</v>
      </c>
      <c r="AM57" s="383">
        <v>815.05</v>
      </c>
      <c r="AN57" s="383">
        <v>0.0296</v>
      </c>
      <c r="AO57" s="158">
        <v>1</v>
      </c>
      <c r="AP57" s="158">
        <v>1</v>
      </c>
      <c r="AQ57" s="171">
        <v>0</v>
      </c>
      <c r="AR57" s="158">
        <v>0</v>
      </c>
      <c r="AS57" s="158">
        <v>0</v>
      </c>
      <c r="AT57" s="158">
        <v>0</v>
      </c>
      <c r="AU57" s="277" t="s">
        <v>521</v>
      </c>
      <c r="AV57" s="257">
        <v>4.31</v>
      </c>
      <c r="AW57" s="256">
        <v>25.95</v>
      </c>
      <c r="AX57" s="163">
        <v>0</v>
      </c>
      <c r="AY57" s="254" t="s">
        <v>516</v>
      </c>
      <c r="AZ57" s="283" t="s">
        <v>526</v>
      </c>
      <c r="BA57" s="261">
        <v>0.0695</v>
      </c>
      <c r="BB57" s="262">
        <v>2036.6</v>
      </c>
      <c r="BC57" s="262">
        <v>25.95</v>
      </c>
      <c r="BD57" s="262">
        <f>ROUND(BA57*BB57+BC57,4)</f>
        <v>167.4937</v>
      </c>
      <c r="BE57" s="262">
        <v>3.15</v>
      </c>
      <c r="BF57" s="262">
        <v>0</v>
      </c>
      <c r="BG57" s="265" t="s">
        <v>179</v>
      </c>
      <c r="BH57" s="265" t="s">
        <v>545</v>
      </c>
      <c r="BI57" s="168">
        <v>0</v>
      </c>
      <c r="BJ57" s="168">
        <v>0</v>
      </c>
      <c r="BK57" s="168">
        <v>0</v>
      </c>
      <c r="BL57" s="586"/>
      <c r="BM57" s="169">
        <v>2036.6</v>
      </c>
      <c r="BN57" s="198">
        <v>0.18</v>
      </c>
      <c r="BO57" s="198">
        <f t="shared" si="7"/>
        <v>0.0257143</v>
      </c>
      <c r="BP57" s="198">
        <f t="shared" si="8"/>
        <v>52.3697</v>
      </c>
      <c r="BQ57" s="353" t="s">
        <v>538</v>
      </c>
      <c r="BR57" s="169" t="s">
        <v>179</v>
      </c>
      <c r="BS57" s="169" t="s">
        <v>376</v>
      </c>
      <c r="BT57" s="301">
        <v>2</v>
      </c>
      <c r="BU57" s="264">
        <v>0</v>
      </c>
      <c r="BV57" s="301">
        <v>1</v>
      </c>
      <c r="BW57" s="301">
        <v>3.11</v>
      </c>
      <c r="BX57" s="301">
        <v>0</v>
      </c>
      <c r="BY57" s="476" t="s">
        <v>538</v>
      </c>
      <c r="BZ57" s="299">
        <v>0</v>
      </c>
      <c r="CA57" s="270">
        <v>0.83</v>
      </c>
      <c r="CB57" s="270">
        <v>0.48</v>
      </c>
      <c r="CC57" s="270">
        <v>0.45</v>
      </c>
      <c r="CD57" s="270">
        <v>0.29</v>
      </c>
      <c r="CE57" s="270">
        <v>0.29</v>
      </c>
      <c r="CF57" s="270">
        <v>0.17</v>
      </c>
      <c r="CG57" s="270">
        <v>2.6</v>
      </c>
      <c r="CH57" s="270">
        <f t="shared" si="9"/>
        <v>5.109999999999999</v>
      </c>
      <c r="CI57" s="270" t="s">
        <v>190</v>
      </c>
      <c r="CJ57" s="461">
        <v>3.23</v>
      </c>
      <c r="CK57" s="270" t="s">
        <v>190</v>
      </c>
      <c r="CL57" s="270">
        <f t="shared" si="10"/>
        <v>8.34</v>
      </c>
      <c r="CM57" s="416">
        <v>3.08</v>
      </c>
      <c r="CN57" s="416" t="s">
        <v>691</v>
      </c>
      <c r="CO57" s="416">
        <v>0</v>
      </c>
      <c r="CP57" s="413" t="s">
        <v>538</v>
      </c>
      <c r="CQ57" s="416">
        <v>0.35</v>
      </c>
      <c r="CR57" s="473" t="s">
        <v>214</v>
      </c>
      <c r="CS57" s="416">
        <v>0.1</v>
      </c>
      <c r="CT57" s="473" t="s">
        <v>281</v>
      </c>
      <c r="CU57" s="416">
        <v>0.06</v>
      </c>
      <c r="CV57" s="416">
        <v>0.13</v>
      </c>
      <c r="CW57" s="416">
        <v>0</v>
      </c>
      <c r="CX57" s="416"/>
      <c r="CY57" s="416">
        <f t="shared" si="11"/>
        <v>0.19</v>
      </c>
      <c r="CZ57" s="416"/>
      <c r="DA57" s="257">
        <v>0.53</v>
      </c>
      <c r="DB57" s="257">
        <v>0.36</v>
      </c>
      <c r="DC57" s="257">
        <v>0.11</v>
      </c>
      <c r="DD57" s="257">
        <v>0.11</v>
      </c>
      <c r="DE57" s="257">
        <v>0.17</v>
      </c>
      <c r="DF57" s="257">
        <v>0.17</v>
      </c>
      <c r="DG57" s="257">
        <v>0.12</v>
      </c>
      <c r="DH57" s="257">
        <v>0.12</v>
      </c>
      <c r="DI57" s="257">
        <v>0.13</v>
      </c>
      <c r="DJ57" s="257">
        <v>0</v>
      </c>
      <c r="DK57" s="257">
        <f t="shared" si="12"/>
        <v>1.8199999999999998</v>
      </c>
      <c r="DL57" s="257"/>
      <c r="DM57" s="267">
        <f t="shared" si="17"/>
        <v>13.879999999999999</v>
      </c>
      <c r="DN57" s="532">
        <v>13.88</v>
      </c>
      <c r="DO57" s="424">
        <v>0</v>
      </c>
      <c r="DP57" s="424"/>
      <c r="DQ57" s="424">
        <v>3.43</v>
      </c>
      <c r="DR57" s="424" t="s">
        <v>236</v>
      </c>
      <c r="DS57" s="424">
        <v>4.6</v>
      </c>
      <c r="DT57" s="424" t="s">
        <v>705</v>
      </c>
      <c r="DU57" s="424">
        <f aca="true" t="shared" si="18" ref="DU57:DU63">SUM(AD57)</f>
        <v>3893.5</v>
      </c>
      <c r="DV57" s="424"/>
      <c r="DW57" s="348">
        <f t="shared" si="1"/>
        <v>21.909999999999997</v>
      </c>
      <c r="DX57" s="532">
        <v>21.91</v>
      </c>
      <c r="DY57" s="347">
        <v>3</v>
      </c>
      <c r="DZ57" s="347"/>
      <c r="EA57" s="347">
        <v>0</v>
      </c>
      <c r="EB57" s="347"/>
      <c r="EC57" s="347">
        <v>0</v>
      </c>
      <c r="ED57" s="347">
        <v>0</v>
      </c>
      <c r="EE57" s="347"/>
      <c r="EF57" s="347"/>
      <c r="EG57" s="472">
        <v>0</v>
      </c>
      <c r="EH57" s="574">
        <v>0</v>
      </c>
      <c r="EI57" s="472">
        <v>2</v>
      </c>
      <c r="EJ57" s="472">
        <v>0</v>
      </c>
      <c r="EK57" s="472">
        <f t="shared" si="13"/>
        <v>2</v>
      </c>
      <c r="EL57" s="472">
        <v>36.56</v>
      </c>
      <c r="EM57" s="574" t="s">
        <v>190</v>
      </c>
    </row>
    <row r="58" spans="1:143" ht="12.75">
      <c r="A58" s="467">
        <v>1676</v>
      </c>
      <c r="B58" s="322">
        <v>43</v>
      </c>
      <c r="C58" s="318" t="s">
        <v>9</v>
      </c>
      <c r="D58" s="323" t="s">
        <v>388</v>
      </c>
      <c r="E58" s="334">
        <v>43070</v>
      </c>
      <c r="F58" s="337">
        <v>73</v>
      </c>
      <c r="G58" s="336">
        <v>43070</v>
      </c>
      <c r="H58" s="337"/>
      <c r="I58" s="336"/>
      <c r="J58" s="337"/>
      <c r="K58" s="336"/>
      <c r="L58" s="334"/>
      <c r="M58" s="334" t="s">
        <v>738</v>
      </c>
      <c r="N58" s="615" t="s">
        <v>515</v>
      </c>
      <c r="O58" s="617">
        <v>0</v>
      </c>
      <c r="P58" s="247" t="s">
        <v>424</v>
      </c>
      <c r="Q58" s="616" t="s">
        <v>753</v>
      </c>
      <c r="R58" s="210">
        <v>675.1</v>
      </c>
      <c r="S58" s="210">
        <v>0</v>
      </c>
      <c r="T58" s="210">
        <v>29.2</v>
      </c>
      <c r="U58" s="210">
        <v>8</v>
      </c>
      <c r="V58" s="210">
        <v>570.6</v>
      </c>
      <c r="W58" s="210">
        <v>105.3</v>
      </c>
      <c r="X58" s="209">
        <f t="shared" si="4"/>
        <v>1388.2</v>
      </c>
      <c r="Y58" s="238">
        <f>SUM(AD58)</f>
        <v>4089.6</v>
      </c>
      <c r="Z58" s="224">
        <v>1</v>
      </c>
      <c r="AA58" s="219">
        <v>0</v>
      </c>
      <c r="AB58" s="613">
        <v>4089.6</v>
      </c>
      <c r="AC58" s="613"/>
      <c r="AD58" s="613">
        <v>4089.6</v>
      </c>
      <c r="AE58" s="342">
        <v>237</v>
      </c>
      <c r="AF58" s="373"/>
      <c r="AG58" s="374"/>
      <c r="AH58" s="374"/>
      <c r="AI58" s="374" t="s">
        <v>440</v>
      </c>
      <c r="AJ58" s="374"/>
      <c r="AK58" s="363" t="s">
        <v>465</v>
      </c>
      <c r="AL58" s="363" t="s">
        <v>465</v>
      </c>
      <c r="AM58" s="383">
        <v>837.5</v>
      </c>
      <c r="AN58" s="383">
        <v>0.0296</v>
      </c>
      <c r="AO58" s="158">
        <v>1</v>
      </c>
      <c r="AP58" s="158">
        <v>1</v>
      </c>
      <c r="AQ58" s="171">
        <v>0</v>
      </c>
      <c r="AR58" s="158">
        <v>0</v>
      </c>
      <c r="AS58" s="158">
        <v>0</v>
      </c>
      <c r="AT58" s="158">
        <v>0</v>
      </c>
      <c r="AU58" s="277" t="s">
        <v>521</v>
      </c>
      <c r="AV58" s="257">
        <v>4.31</v>
      </c>
      <c r="AW58" s="256">
        <v>25.95</v>
      </c>
      <c r="AX58" s="163">
        <v>0</v>
      </c>
      <c r="AY58" s="254" t="s">
        <v>516</v>
      </c>
      <c r="AZ58" s="283" t="s">
        <v>526</v>
      </c>
      <c r="BA58" s="261">
        <v>0.0695</v>
      </c>
      <c r="BB58" s="262">
        <v>2036.6</v>
      </c>
      <c r="BC58" s="262">
        <v>25.95</v>
      </c>
      <c r="BD58" s="262">
        <f>ROUND(BA58*BB58+BC58,4)</f>
        <v>167.4937</v>
      </c>
      <c r="BE58" s="262">
        <v>3.15</v>
      </c>
      <c r="BF58" s="262">
        <v>0</v>
      </c>
      <c r="BG58" s="265" t="s">
        <v>179</v>
      </c>
      <c r="BH58" s="265" t="s">
        <v>545</v>
      </c>
      <c r="BI58" s="168">
        <v>0</v>
      </c>
      <c r="BJ58" s="168">
        <v>0</v>
      </c>
      <c r="BK58" s="168">
        <v>0</v>
      </c>
      <c r="BL58" s="586"/>
      <c r="BM58" s="169">
        <v>2036.6</v>
      </c>
      <c r="BN58" s="198">
        <v>0.18</v>
      </c>
      <c r="BO58" s="198">
        <f t="shared" si="7"/>
        <v>0.0257143</v>
      </c>
      <c r="BP58" s="198">
        <f t="shared" si="8"/>
        <v>52.3697</v>
      </c>
      <c r="BQ58" s="353" t="s">
        <v>538</v>
      </c>
      <c r="BR58" s="169" t="s">
        <v>179</v>
      </c>
      <c r="BS58" s="169" t="s">
        <v>376</v>
      </c>
      <c r="BT58" s="301">
        <v>2</v>
      </c>
      <c r="BU58" s="264">
        <v>0</v>
      </c>
      <c r="BV58" s="301">
        <v>1</v>
      </c>
      <c r="BW58" s="301">
        <v>3.11</v>
      </c>
      <c r="BX58" s="301">
        <v>0</v>
      </c>
      <c r="BY58" s="476" t="s">
        <v>538</v>
      </c>
      <c r="BZ58" s="299">
        <v>0</v>
      </c>
      <c r="CA58" s="270">
        <v>0.83</v>
      </c>
      <c r="CB58" s="270">
        <v>0.48</v>
      </c>
      <c r="CC58" s="270">
        <v>0.45</v>
      </c>
      <c r="CD58" s="270">
        <v>0.29</v>
      </c>
      <c r="CE58" s="270">
        <v>0.29</v>
      </c>
      <c r="CF58" s="270">
        <v>0.17</v>
      </c>
      <c r="CG58" s="270">
        <v>2.6</v>
      </c>
      <c r="CH58" s="270">
        <f t="shared" si="9"/>
        <v>5.109999999999999</v>
      </c>
      <c r="CI58" s="270" t="s">
        <v>190</v>
      </c>
      <c r="CJ58" s="461">
        <v>3.23</v>
      </c>
      <c r="CK58" s="270" t="s">
        <v>190</v>
      </c>
      <c r="CL58" s="270">
        <f t="shared" si="10"/>
        <v>8.34</v>
      </c>
      <c r="CM58" s="416">
        <v>3.08</v>
      </c>
      <c r="CN58" s="416" t="s">
        <v>691</v>
      </c>
      <c r="CO58" s="416">
        <v>0</v>
      </c>
      <c r="CP58" s="413" t="s">
        <v>538</v>
      </c>
      <c r="CQ58" s="416">
        <v>0.35</v>
      </c>
      <c r="CR58" s="473" t="s">
        <v>214</v>
      </c>
      <c r="CS58" s="416">
        <v>0.1</v>
      </c>
      <c r="CT58" s="473" t="s">
        <v>281</v>
      </c>
      <c r="CU58" s="416">
        <v>0.06</v>
      </c>
      <c r="CV58" s="416">
        <v>0.13</v>
      </c>
      <c r="CW58" s="416">
        <v>0</v>
      </c>
      <c r="CX58" s="416"/>
      <c r="CY58" s="416">
        <f t="shared" si="11"/>
        <v>0.19</v>
      </c>
      <c r="CZ58" s="416"/>
      <c r="DA58" s="257">
        <v>0.53</v>
      </c>
      <c r="DB58" s="257">
        <v>0.36</v>
      </c>
      <c r="DC58" s="257">
        <v>0.11</v>
      </c>
      <c r="DD58" s="257">
        <v>0.11</v>
      </c>
      <c r="DE58" s="257">
        <v>0.17</v>
      </c>
      <c r="DF58" s="257">
        <v>0.17</v>
      </c>
      <c r="DG58" s="257">
        <v>0.12</v>
      </c>
      <c r="DH58" s="257">
        <v>0.12</v>
      </c>
      <c r="DI58" s="257">
        <v>0.13</v>
      </c>
      <c r="DJ58" s="257">
        <v>0</v>
      </c>
      <c r="DK58" s="257">
        <f t="shared" si="12"/>
        <v>1.8199999999999998</v>
      </c>
      <c r="DL58" s="257"/>
      <c r="DM58" s="267">
        <f t="shared" si="17"/>
        <v>13.879999999999999</v>
      </c>
      <c r="DN58" s="532">
        <v>13.88</v>
      </c>
      <c r="DO58" s="424">
        <v>0</v>
      </c>
      <c r="DP58" s="424"/>
      <c r="DQ58" s="424">
        <v>3.43</v>
      </c>
      <c r="DR58" s="424" t="s">
        <v>236</v>
      </c>
      <c r="DS58" s="424">
        <v>4.6</v>
      </c>
      <c r="DT58" s="424" t="s">
        <v>705</v>
      </c>
      <c r="DU58" s="424">
        <f t="shared" si="18"/>
        <v>4089.6</v>
      </c>
      <c r="DV58" s="424"/>
      <c r="DW58" s="348">
        <f t="shared" si="1"/>
        <v>21.909999999999997</v>
      </c>
      <c r="DX58" s="532">
        <v>21.91</v>
      </c>
      <c r="DY58" s="347">
        <v>3</v>
      </c>
      <c r="DZ58" s="347"/>
      <c r="EA58" s="347">
        <v>0</v>
      </c>
      <c r="EB58" s="347"/>
      <c r="EC58" s="347">
        <v>0</v>
      </c>
      <c r="ED58" s="347">
        <v>0</v>
      </c>
      <c r="EE58" s="347"/>
      <c r="EF58" s="347"/>
      <c r="EG58" s="472">
        <v>0</v>
      </c>
      <c r="EH58" s="574">
        <v>0</v>
      </c>
      <c r="EI58" s="472">
        <v>2</v>
      </c>
      <c r="EJ58" s="472">
        <v>0</v>
      </c>
      <c r="EK58" s="472">
        <f t="shared" si="13"/>
        <v>2</v>
      </c>
      <c r="EL58" s="472">
        <v>36.56</v>
      </c>
      <c r="EM58" s="574" t="s">
        <v>190</v>
      </c>
    </row>
    <row r="59" spans="1:143" ht="12.75">
      <c r="A59" s="467">
        <v>3039</v>
      </c>
      <c r="B59" s="322">
        <v>44</v>
      </c>
      <c r="C59" s="318" t="s">
        <v>36</v>
      </c>
      <c r="D59" s="323">
        <v>22</v>
      </c>
      <c r="E59" s="334">
        <v>42887</v>
      </c>
      <c r="F59" s="338">
        <v>70</v>
      </c>
      <c r="G59" s="336">
        <v>42853</v>
      </c>
      <c r="H59" s="338"/>
      <c r="I59" s="336"/>
      <c r="J59" s="338"/>
      <c r="K59" s="336"/>
      <c r="L59" s="334"/>
      <c r="M59" s="334">
        <v>42855</v>
      </c>
      <c r="N59" s="251" t="s">
        <v>390</v>
      </c>
      <c r="O59" s="620">
        <v>4</v>
      </c>
      <c r="P59" s="251" t="s">
        <v>422</v>
      </c>
      <c r="Q59" s="251" t="s">
        <v>432</v>
      </c>
      <c r="R59" s="210">
        <v>0</v>
      </c>
      <c r="S59" s="210">
        <v>0</v>
      </c>
      <c r="T59" s="210">
        <v>0</v>
      </c>
      <c r="U59" s="210">
        <v>0</v>
      </c>
      <c r="V59" s="210">
        <v>699.7</v>
      </c>
      <c r="W59" s="210">
        <v>278</v>
      </c>
      <c r="X59" s="209">
        <f t="shared" si="4"/>
        <v>977.7</v>
      </c>
      <c r="Y59" s="532">
        <v>0</v>
      </c>
      <c r="Z59" s="224">
        <v>0</v>
      </c>
      <c r="AA59" s="219">
        <f t="shared" si="5"/>
        <v>2748.3</v>
      </c>
      <c r="AB59" s="613">
        <v>3620.3</v>
      </c>
      <c r="AC59" s="613">
        <v>872</v>
      </c>
      <c r="AD59" s="605">
        <f t="shared" si="6"/>
        <v>2748.3</v>
      </c>
      <c r="AE59" s="342">
        <v>132</v>
      </c>
      <c r="AF59" s="373"/>
      <c r="AG59" s="374" t="s">
        <v>440</v>
      </c>
      <c r="AH59" s="374"/>
      <c r="AI59" s="374"/>
      <c r="AJ59" s="374"/>
      <c r="AK59" s="363" t="s">
        <v>465</v>
      </c>
      <c r="AL59" s="363" t="s">
        <v>465</v>
      </c>
      <c r="AM59" s="383">
        <v>342</v>
      </c>
      <c r="AN59" s="383">
        <v>0.03</v>
      </c>
      <c r="AO59" s="158">
        <v>1</v>
      </c>
      <c r="AP59" s="158">
        <v>1</v>
      </c>
      <c r="AQ59" s="171">
        <v>0</v>
      </c>
      <c r="AR59" s="158">
        <v>0</v>
      </c>
      <c r="AS59" s="158">
        <v>0</v>
      </c>
      <c r="AT59" s="158">
        <v>0</v>
      </c>
      <c r="AU59" s="277" t="s">
        <v>522</v>
      </c>
      <c r="AV59" s="257">
        <v>7.46</v>
      </c>
      <c r="AW59" s="256">
        <v>25.95</v>
      </c>
      <c r="AX59" s="163">
        <v>0</v>
      </c>
      <c r="AY59" s="254" t="s">
        <v>516</v>
      </c>
      <c r="AZ59" s="552" t="s">
        <v>538</v>
      </c>
      <c r="BA59" s="262" t="s">
        <v>538</v>
      </c>
      <c r="BB59" s="262" t="s">
        <v>538</v>
      </c>
      <c r="BC59" s="262" t="s">
        <v>538</v>
      </c>
      <c r="BD59" s="262" t="s">
        <v>538</v>
      </c>
      <c r="BE59" s="262" t="s">
        <v>538</v>
      </c>
      <c r="BF59" s="262">
        <v>0</v>
      </c>
      <c r="BG59" s="552" t="s">
        <v>538</v>
      </c>
      <c r="BH59" s="552" t="s">
        <v>538</v>
      </c>
      <c r="BI59" s="168">
        <v>0</v>
      </c>
      <c r="BJ59" s="168">
        <v>0</v>
      </c>
      <c r="BK59" s="168">
        <v>0</v>
      </c>
      <c r="BL59" s="586"/>
      <c r="BM59" s="169">
        <v>1952.55</v>
      </c>
      <c r="BN59" s="198">
        <v>0.18</v>
      </c>
      <c r="BO59" s="198">
        <f t="shared" si="7"/>
        <v>0.0257143</v>
      </c>
      <c r="BP59" s="198">
        <f t="shared" si="8"/>
        <v>50.2085</v>
      </c>
      <c r="BQ59" s="353" t="s">
        <v>538</v>
      </c>
      <c r="BR59" s="169" t="s">
        <v>181</v>
      </c>
      <c r="BS59" s="169" t="s">
        <v>378</v>
      </c>
      <c r="BT59" s="301">
        <v>1</v>
      </c>
      <c r="BU59" s="264">
        <v>0</v>
      </c>
      <c r="BV59" s="301"/>
      <c r="BW59" s="389" t="s">
        <v>440</v>
      </c>
      <c r="BX59" s="301">
        <v>1</v>
      </c>
      <c r="BY59" s="264">
        <v>4.44</v>
      </c>
      <c r="BZ59" s="299">
        <v>2748.3</v>
      </c>
      <c r="CA59" s="270">
        <v>0.83</v>
      </c>
      <c r="CB59" s="270">
        <v>0.48</v>
      </c>
      <c r="CC59" s="270">
        <v>0</v>
      </c>
      <c r="CD59" s="270">
        <v>0.29</v>
      </c>
      <c r="CE59" s="270">
        <v>0.29</v>
      </c>
      <c r="CF59" s="270">
        <v>0.17</v>
      </c>
      <c r="CG59" s="270">
        <v>2.6</v>
      </c>
      <c r="CH59" s="270">
        <f t="shared" si="9"/>
        <v>4.66</v>
      </c>
      <c r="CI59" s="270" t="s">
        <v>290</v>
      </c>
      <c r="CJ59" s="270">
        <v>0</v>
      </c>
      <c r="CK59" s="270"/>
      <c r="CL59" s="270">
        <f t="shared" si="10"/>
        <v>4.66</v>
      </c>
      <c r="CM59" s="416">
        <v>3.08</v>
      </c>
      <c r="CN59" s="416" t="s">
        <v>691</v>
      </c>
      <c r="CO59" s="416">
        <v>0.13</v>
      </c>
      <c r="CP59" s="473" t="s">
        <v>321</v>
      </c>
      <c r="CQ59" s="416">
        <v>0.35</v>
      </c>
      <c r="CR59" s="473" t="s">
        <v>214</v>
      </c>
      <c r="CS59" s="416">
        <v>0.14</v>
      </c>
      <c r="CT59" s="473" t="s">
        <v>281</v>
      </c>
      <c r="CU59" s="416">
        <v>0.06</v>
      </c>
      <c r="CV59" s="416">
        <v>0.13</v>
      </c>
      <c r="CW59" s="416">
        <v>0</v>
      </c>
      <c r="CX59" s="416"/>
      <c r="CY59" s="416">
        <f t="shared" si="11"/>
        <v>0.19</v>
      </c>
      <c r="CZ59" s="416"/>
      <c r="DA59" s="257">
        <v>0.53</v>
      </c>
      <c r="DB59" s="257">
        <v>0.36</v>
      </c>
      <c r="DC59" s="257">
        <v>0.11</v>
      </c>
      <c r="DD59" s="257">
        <v>0.11</v>
      </c>
      <c r="DE59" s="257">
        <v>0.17</v>
      </c>
      <c r="DF59" s="257">
        <v>0</v>
      </c>
      <c r="DG59" s="257">
        <v>0.12</v>
      </c>
      <c r="DH59" s="257">
        <v>0.12</v>
      </c>
      <c r="DI59" s="257">
        <v>0.13</v>
      </c>
      <c r="DJ59" s="257">
        <v>0</v>
      </c>
      <c r="DK59" s="257">
        <f t="shared" si="12"/>
        <v>1.65</v>
      </c>
      <c r="DL59" s="257"/>
      <c r="DM59" s="267">
        <f t="shared" si="17"/>
        <v>10.200000000000001</v>
      </c>
      <c r="DN59" s="532">
        <v>10.2</v>
      </c>
      <c r="DO59" s="424">
        <v>0</v>
      </c>
      <c r="DP59" s="424"/>
      <c r="DQ59" s="424">
        <v>0</v>
      </c>
      <c r="DR59" s="424"/>
      <c r="DS59" s="424">
        <v>4.6</v>
      </c>
      <c r="DT59" s="424" t="s">
        <v>705</v>
      </c>
      <c r="DU59" s="424">
        <f t="shared" si="18"/>
        <v>2748.3</v>
      </c>
      <c r="DV59" s="424"/>
      <c r="DW59" s="348">
        <f t="shared" si="1"/>
        <v>14.8</v>
      </c>
      <c r="DX59" s="532">
        <v>14.8</v>
      </c>
      <c r="DY59" s="347">
        <v>5</v>
      </c>
      <c r="DZ59" s="347"/>
      <c r="EA59" s="347">
        <v>0</v>
      </c>
      <c r="EB59" s="347"/>
      <c r="EC59" s="347">
        <v>0</v>
      </c>
      <c r="ED59" s="347">
        <v>0</v>
      </c>
      <c r="EE59" s="347"/>
      <c r="EF59" s="347"/>
      <c r="EG59" s="472">
        <v>0</v>
      </c>
      <c r="EH59" s="574">
        <v>0</v>
      </c>
      <c r="EI59" s="472">
        <v>1</v>
      </c>
      <c r="EJ59" s="472">
        <v>0</v>
      </c>
      <c r="EK59" s="472">
        <f t="shared" si="13"/>
        <v>1</v>
      </c>
      <c r="EL59" s="472">
        <v>36.56</v>
      </c>
      <c r="EM59" s="574" t="s">
        <v>290</v>
      </c>
    </row>
    <row r="60" spans="1:143" ht="12.75">
      <c r="A60" s="467">
        <v>4709</v>
      </c>
      <c r="B60" s="322">
        <v>45</v>
      </c>
      <c r="C60" s="318" t="s">
        <v>21</v>
      </c>
      <c r="D60" s="323">
        <v>10</v>
      </c>
      <c r="E60" s="334">
        <v>40603</v>
      </c>
      <c r="F60" s="337">
        <v>29</v>
      </c>
      <c r="G60" s="336">
        <v>40575</v>
      </c>
      <c r="H60" s="337"/>
      <c r="I60" s="336"/>
      <c r="J60" s="337"/>
      <c r="K60" s="336"/>
      <c r="L60" s="334"/>
      <c r="M60" s="334">
        <v>40555</v>
      </c>
      <c r="N60" s="247" t="s">
        <v>408</v>
      </c>
      <c r="O60" s="617">
        <v>4</v>
      </c>
      <c r="P60" s="247" t="s">
        <v>422</v>
      </c>
      <c r="Q60" s="617">
        <v>70</v>
      </c>
      <c r="R60" s="209">
        <v>0</v>
      </c>
      <c r="S60" s="209">
        <v>0</v>
      </c>
      <c r="T60" s="209">
        <v>0</v>
      </c>
      <c r="U60" s="209">
        <v>0</v>
      </c>
      <c r="V60" s="209">
        <v>672.5</v>
      </c>
      <c r="W60" s="209">
        <v>275</v>
      </c>
      <c r="X60" s="209">
        <f t="shared" si="4"/>
        <v>947.5</v>
      </c>
      <c r="Y60" s="532">
        <v>0</v>
      </c>
      <c r="Z60" s="224">
        <v>0</v>
      </c>
      <c r="AA60" s="219">
        <f t="shared" si="5"/>
        <v>3358.2</v>
      </c>
      <c r="AB60" s="613">
        <v>3358.2</v>
      </c>
      <c r="AC60" s="613"/>
      <c r="AD60" s="605">
        <f t="shared" si="6"/>
        <v>3358.2</v>
      </c>
      <c r="AE60" s="342">
        <v>173</v>
      </c>
      <c r="AF60" s="373"/>
      <c r="AG60" s="374" t="s">
        <v>440</v>
      </c>
      <c r="AH60" s="374"/>
      <c r="AI60" s="374"/>
      <c r="AJ60" s="374"/>
      <c r="AK60" s="363">
        <v>947.5</v>
      </c>
      <c r="AL60" s="363">
        <v>0.47</v>
      </c>
      <c r="AM60" s="383">
        <v>275</v>
      </c>
      <c r="AN60" s="383">
        <v>0.03</v>
      </c>
      <c r="AO60" s="158">
        <v>1</v>
      </c>
      <c r="AP60" s="158">
        <v>1</v>
      </c>
      <c r="AQ60" s="171">
        <v>0</v>
      </c>
      <c r="AR60" s="158">
        <v>0</v>
      </c>
      <c r="AS60" s="158">
        <v>0</v>
      </c>
      <c r="AT60" s="158">
        <v>1</v>
      </c>
      <c r="AU60" s="277" t="s">
        <v>519</v>
      </c>
      <c r="AV60" s="257">
        <v>7.56</v>
      </c>
      <c r="AW60" s="256">
        <v>25.95</v>
      </c>
      <c r="AX60" s="163">
        <v>0</v>
      </c>
      <c r="AY60" s="254" t="s">
        <v>516</v>
      </c>
      <c r="AZ60" s="552" t="s">
        <v>538</v>
      </c>
      <c r="BA60" s="262" t="s">
        <v>538</v>
      </c>
      <c r="BB60" s="262" t="s">
        <v>538</v>
      </c>
      <c r="BC60" s="262" t="s">
        <v>538</v>
      </c>
      <c r="BD60" s="262" t="s">
        <v>538</v>
      </c>
      <c r="BE60" s="262" t="s">
        <v>538</v>
      </c>
      <c r="BF60" s="262">
        <v>0</v>
      </c>
      <c r="BG60" s="552" t="s">
        <v>538</v>
      </c>
      <c r="BH60" s="552" t="s">
        <v>538</v>
      </c>
      <c r="BI60" s="168">
        <v>0</v>
      </c>
      <c r="BJ60" s="168">
        <v>0</v>
      </c>
      <c r="BK60" s="168">
        <v>0</v>
      </c>
      <c r="BL60" s="586"/>
      <c r="BM60" s="169">
        <v>1952.55</v>
      </c>
      <c r="BN60" s="198">
        <v>0.18</v>
      </c>
      <c r="BO60" s="198">
        <f t="shared" si="7"/>
        <v>0.0257143</v>
      </c>
      <c r="BP60" s="198">
        <f t="shared" si="8"/>
        <v>50.2085</v>
      </c>
      <c r="BQ60" s="353" t="s">
        <v>538</v>
      </c>
      <c r="BR60" s="169" t="s">
        <v>181</v>
      </c>
      <c r="BS60" s="169" t="s">
        <v>378</v>
      </c>
      <c r="BT60" s="301">
        <v>1</v>
      </c>
      <c r="BU60" s="264">
        <v>0</v>
      </c>
      <c r="BV60" s="301"/>
      <c r="BW60" s="389" t="s">
        <v>440</v>
      </c>
      <c r="BX60" s="301">
        <v>1</v>
      </c>
      <c r="BY60" s="264">
        <v>4.44</v>
      </c>
      <c r="BZ60" s="299">
        <v>3358.2</v>
      </c>
      <c r="CA60" s="270">
        <v>0.83</v>
      </c>
      <c r="CB60" s="270">
        <v>0.48</v>
      </c>
      <c r="CC60" s="270">
        <v>0</v>
      </c>
      <c r="CD60" s="270">
        <v>0.29</v>
      </c>
      <c r="CE60" s="270">
        <v>0.29</v>
      </c>
      <c r="CF60" s="270">
        <v>0.17</v>
      </c>
      <c r="CG60" s="270">
        <v>2.6</v>
      </c>
      <c r="CH60" s="270">
        <f t="shared" si="9"/>
        <v>4.66</v>
      </c>
      <c r="CI60" s="270" t="s">
        <v>290</v>
      </c>
      <c r="CJ60" s="270">
        <v>0</v>
      </c>
      <c r="CK60" s="270"/>
      <c r="CL60" s="270">
        <f t="shared" si="10"/>
        <v>4.66</v>
      </c>
      <c r="CM60" s="416">
        <v>3.08</v>
      </c>
      <c r="CN60" s="416" t="s">
        <v>691</v>
      </c>
      <c r="CO60" s="416">
        <v>0.13</v>
      </c>
      <c r="CP60" s="473" t="s">
        <v>321</v>
      </c>
      <c r="CQ60" s="416">
        <v>0.35</v>
      </c>
      <c r="CR60" s="473" t="s">
        <v>214</v>
      </c>
      <c r="CS60" s="416">
        <v>0.14</v>
      </c>
      <c r="CT60" s="473" t="s">
        <v>281</v>
      </c>
      <c r="CU60" s="416">
        <v>0.06</v>
      </c>
      <c r="CV60" s="416">
        <v>0.13</v>
      </c>
      <c r="CW60" s="477">
        <v>1</v>
      </c>
      <c r="CX60" s="416" t="s">
        <v>682</v>
      </c>
      <c r="CY60" s="416">
        <f>SUM(CU60:CW60)</f>
        <v>1.19</v>
      </c>
      <c r="CZ60" s="473" t="s">
        <v>290</v>
      </c>
      <c r="DA60" s="257">
        <v>0.53</v>
      </c>
      <c r="DB60" s="257">
        <v>0.36</v>
      </c>
      <c r="DC60" s="257">
        <v>0.11</v>
      </c>
      <c r="DD60" s="257">
        <v>0.11</v>
      </c>
      <c r="DE60" s="257">
        <v>0.17</v>
      </c>
      <c r="DF60" s="257">
        <v>0</v>
      </c>
      <c r="DG60" s="257">
        <v>0.12</v>
      </c>
      <c r="DH60" s="257">
        <v>0.12</v>
      </c>
      <c r="DI60" s="257">
        <v>0.13</v>
      </c>
      <c r="DJ60" s="257">
        <v>0</v>
      </c>
      <c r="DK60" s="257">
        <f t="shared" si="12"/>
        <v>1.65</v>
      </c>
      <c r="DL60" s="257"/>
      <c r="DM60" s="267">
        <f t="shared" si="17"/>
        <v>11.200000000000001</v>
      </c>
      <c r="DN60" s="532">
        <v>11.2</v>
      </c>
      <c r="DO60" s="424">
        <v>0</v>
      </c>
      <c r="DP60" s="424"/>
      <c r="DQ60" s="424">
        <v>0</v>
      </c>
      <c r="DR60" s="424"/>
      <c r="DS60" s="424">
        <v>4.6</v>
      </c>
      <c r="DT60" s="424" t="s">
        <v>705</v>
      </c>
      <c r="DU60" s="424">
        <f t="shared" si="18"/>
        <v>3358.2</v>
      </c>
      <c r="DV60" s="424"/>
      <c r="DW60" s="348">
        <f t="shared" si="1"/>
        <v>15.8</v>
      </c>
      <c r="DX60" s="532">
        <v>15.8</v>
      </c>
      <c r="DY60" s="347">
        <v>1.5</v>
      </c>
      <c r="DZ60" s="347"/>
      <c r="EA60" s="347">
        <v>0</v>
      </c>
      <c r="EB60" s="347"/>
      <c r="EC60" s="347">
        <v>0</v>
      </c>
      <c r="ED60" s="347">
        <v>0</v>
      </c>
      <c r="EE60" s="347"/>
      <c r="EF60" s="347"/>
      <c r="EG60" s="472">
        <v>0</v>
      </c>
      <c r="EH60" s="574">
        <v>0</v>
      </c>
      <c r="EI60" s="472">
        <v>1</v>
      </c>
      <c r="EJ60" s="472">
        <v>0</v>
      </c>
      <c r="EK60" s="472">
        <f t="shared" si="13"/>
        <v>1</v>
      </c>
      <c r="EL60" s="472">
        <v>36.56</v>
      </c>
      <c r="EM60" s="574" t="s">
        <v>290</v>
      </c>
    </row>
    <row r="61" spans="1:143" ht="12.75">
      <c r="A61" s="467">
        <v>5544</v>
      </c>
      <c r="B61" s="322">
        <v>46</v>
      </c>
      <c r="C61" s="318" t="s">
        <v>22</v>
      </c>
      <c r="D61" s="323">
        <v>136</v>
      </c>
      <c r="E61" s="334">
        <v>40725</v>
      </c>
      <c r="F61" s="337">
        <v>51</v>
      </c>
      <c r="G61" s="336">
        <v>40725</v>
      </c>
      <c r="H61" s="337"/>
      <c r="I61" s="336"/>
      <c r="J61" s="337"/>
      <c r="K61" s="336"/>
      <c r="L61" s="334"/>
      <c r="M61" s="334">
        <v>40668</v>
      </c>
      <c r="N61" s="247" t="s">
        <v>404</v>
      </c>
      <c r="O61" s="617">
        <v>4</v>
      </c>
      <c r="P61" s="247" t="s">
        <v>422</v>
      </c>
      <c r="Q61" s="617">
        <v>70</v>
      </c>
      <c r="R61" s="209">
        <v>0</v>
      </c>
      <c r="S61" s="209">
        <v>0</v>
      </c>
      <c r="T61" s="209">
        <v>0</v>
      </c>
      <c r="U61" s="209">
        <v>0</v>
      </c>
      <c r="V61" s="209">
        <v>699.5</v>
      </c>
      <c r="W61" s="209">
        <v>255</v>
      </c>
      <c r="X61" s="209">
        <f t="shared" si="4"/>
        <v>954.5</v>
      </c>
      <c r="Y61" s="532">
        <v>0</v>
      </c>
      <c r="Z61" s="224">
        <v>0</v>
      </c>
      <c r="AA61" s="219">
        <f t="shared" si="5"/>
        <v>3337.8</v>
      </c>
      <c r="AB61" s="613">
        <v>3337.8</v>
      </c>
      <c r="AC61" s="613"/>
      <c r="AD61" s="605">
        <f t="shared" si="6"/>
        <v>3337.8</v>
      </c>
      <c r="AE61" s="342">
        <v>165</v>
      </c>
      <c r="AF61" s="373" t="s">
        <v>440</v>
      </c>
      <c r="AG61" s="374"/>
      <c r="AH61" s="374"/>
      <c r="AI61" s="374"/>
      <c r="AJ61" s="374"/>
      <c r="AK61" s="363">
        <v>954.5</v>
      </c>
      <c r="AL61" s="363">
        <v>0.47</v>
      </c>
      <c r="AM61" s="383">
        <v>255</v>
      </c>
      <c r="AN61" s="382">
        <v>0.0299</v>
      </c>
      <c r="AO61" s="158">
        <v>0</v>
      </c>
      <c r="AP61" s="158">
        <v>0</v>
      </c>
      <c r="AQ61" s="171">
        <v>0</v>
      </c>
      <c r="AR61" s="158">
        <v>1</v>
      </c>
      <c r="AS61" s="158">
        <v>0</v>
      </c>
      <c r="AT61" s="158">
        <v>1</v>
      </c>
      <c r="AU61" s="277" t="s">
        <v>518</v>
      </c>
      <c r="AV61" s="257">
        <v>4.36</v>
      </c>
      <c r="AW61" s="256">
        <v>25.95</v>
      </c>
      <c r="AX61" s="163">
        <v>0</v>
      </c>
      <c r="AY61" s="254" t="s">
        <v>516</v>
      </c>
      <c r="AZ61" s="283" t="s">
        <v>539</v>
      </c>
      <c r="BA61" s="262">
        <v>0.0624</v>
      </c>
      <c r="BB61" s="262">
        <v>1952.55</v>
      </c>
      <c r="BC61" s="262">
        <v>25.95</v>
      </c>
      <c r="BD61" s="262">
        <f>ROUND(BA61*BB61+BC61,4)</f>
        <v>147.7891</v>
      </c>
      <c r="BE61" s="262">
        <v>3.2</v>
      </c>
      <c r="BF61" s="262">
        <v>0</v>
      </c>
      <c r="BG61" s="265" t="s">
        <v>181</v>
      </c>
      <c r="BH61" s="265" t="s">
        <v>548</v>
      </c>
      <c r="BI61" s="168">
        <v>1</v>
      </c>
      <c r="BJ61" s="168">
        <v>1</v>
      </c>
      <c r="BK61" s="198">
        <v>1755.25</v>
      </c>
      <c r="BL61" s="289" t="s">
        <v>201</v>
      </c>
      <c r="BM61" s="169">
        <v>1952.55</v>
      </c>
      <c r="BN61" s="198">
        <v>0.18</v>
      </c>
      <c r="BO61" s="198">
        <f t="shared" si="7"/>
        <v>0.0257143</v>
      </c>
      <c r="BP61" s="198">
        <f t="shared" si="8"/>
        <v>50.2085</v>
      </c>
      <c r="BQ61" s="198" t="s">
        <v>657</v>
      </c>
      <c r="BR61" s="169" t="s">
        <v>181</v>
      </c>
      <c r="BS61" s="169" t="s">
        <v>378</v>
      </c>
      <c r="BT61" s="301">
        <v>0</v>
      </c>
      <c r="BU61" s="264">
        <v>0</v>
      </c>
      <c r="BV61" s="301"/>
      <c r="BW61" s="389" t="s">
        <v>440</v>
      </c>
      <c r="BX61" s="301">
        <v>1</v>
      </c>
      <c r="BY61" s="264">
        <v>4.44</v>
      </c>
      <c r="BZ61" s="299">
        <v>3337.8</v>
      </c>
      <c r="CA61" s="270">
        <v>0.83</v>
      </c>
      <c r="CB61" s="270">
        <v>0.48</v>
      </c>
      <c r="CC61" s="270">
        <v>0.45</v>
      </c>
      <c r="CD61" s="270">
        <v>0.29</v>
      </c>
      <c r="CE61" s="270">
        <v>0.29</v>
      </c>
      <c r="CF61" s="270">
        <v>0.17</v>
      </c>
      <c r="CG61" s="270">
        <v>2.6</v>
      </c>
      <c r="CH61" s="270">
        <f t="shared" si="9"/>
        <v>5.109999999999999</v>
      </c>
      <c r="CI61" s="270" t="s">
        <v>290</v>
      </c>
      <c r="CJ61" s="270">
        <v>0</v>
      </c>
      <c r="CK61" s="270"/>
      <c r="CL61" s="270">
        <f t="shared" si="10"/>
        <v>5.109999999999999</v>
      </c>
      <c r="CM61" s="416">
        <v>3.08</v>
      </c>
      <c r="CN61" s="416" t="s">
        <v>691</v>
      </c>
      <c r="CO61" s="416">
        <v>0.13</v>
      </c>
      <c r="CP61" s="473" t="s">
        <v>321</v>
      </c>
      <c r="CQ61" s="416">
        <v>0.35</v>
      </c>
      <c r="CR61" s="473" t="s">
        <v>214</v>
      </c>
      <c r="CS61" s="416">
        <v>0.1</v>
      </c>
      <c r="CT61" s="473" t="s">
        <v>281</v>
      </c>
      <c r="CU61" s="416">
        <v>0.06</v>
      </c>
      <c r="CV61" s="416">
        <v>0.13</v>
      </c>
      <c r="CW61" s="477">
        <v>3</v>
      </c>
      <c r="CX61" s="469" t="s">
        <v>694</v>
      </c>
      <c r="CY61" s="416">
        <f>SUM(CU61:CW61)</f>
        <v>3.19</v>
      </c>
      <c r="CZ61" s="469" t="s">
        <v>693</v>
      </c>
      <c r="DA61" s="257">
        <v>0.53</v>
      </c>
      <c r="DB61" s="257">
        <v>0.36</v>
      </c>
      <c r="DC61" s="257">
        <v>0.11</v>
      </c>
      <c r="DD61" s="257">
        <v>0.11</v>
      </c>
      <c r="DE61" s="257">
        <v>0.17</v>
      </c>
      <c r="DF61" s="257">
        <v>0.17</v>
      </c>
      <c r="DG61" s="257">
        <v>0.12</v>
      </c>
      <c r="DH61" s="257">
        <v>0.12</v>
      </c>
      <c r="DI61" s="257">
        <v>0.13</v>
      </c>
      <c r="DJ61" s="257">
        <v>0</v>
      </c>
      <c r="DK61" s="257">
        <f t="shared" si="12"/>
        <v>1.8199999999999998</v>
      </c>
      <c r="DL61" s="257"/>
      <c r="DM61" s="267">
        <f t="shared" si="17"/>
        <v>13.78</v>
      </c>
      <c r="DN61" s="532">
        <v>13.78</v>
      </c>
      <c r="DO61" s="424">
        <v>0</v>
      </c>
      <c r="DP61" s="424"/>
      <c r="DQ61" s="424">
        <v>0</v>
      </c>
      <c r="DR61" s="424"/>
      <c r="DS61" s="424">
        <v>4.6</v>
      </c>
      <c r="DT61" s="424" t="s">
        <v>705</v>
      </c>
      <c r="DU61" s="424">
        <f t="shared" si="18"/>
        <v>3337.8</v>
      </c>
      <c r="DV61" s="424"/>
      <c r="DW61" s="348">
        <f t="shared" si="1"/>
        <v>18.38</v>
      </c>
      <c r="DX61" s="532">
        <v>18.38</v>
      </c>
      <c r="DY61" s="347">
        <v>0</v>
      </c>
      <c r="DZ61" s="347"/>
      <c r="EA61" s="347">
        <v>0</v>
      </c>
      <c r="EB61" s="347"/>
      <c r="EC61" s="347">
        <v>0</v>
      </c>
      <c r="ED61" s="347">
        <v>0</v>
      </c>
      <c r="EE61" s="347"/>
      <c r="EF61" s="347"/>
      <c r="EG61" s="472">
        <v>0</v>
      </c>
      <c r="EH61" s="574">
        <v>0</v>
      </c>
      <c r="EI61" s="472">
        <v>0</v>
      </c>
      <c r="EJ61" s="472">
        <v>0</v>
      </c>
      <c r="EK61" s="472">
        <f t="shared" si="13"/>
        <v>0</v>
      </c>
      <c r="EL61" s="472">
        <v>0</v>
      </c>
      <c r="EM61" s="579" t="s">
        <v>538</v>
      </c>
    </row>
    <row r="62" spans="1:143" ht="12.75">
      <c r="A62" s="467">
        <v>5612</v>
      </c>
      <c r="B62" s="322">
        <v>47</v>
      </c>
      <c r="C62" s="318" t="s">
        <v>23</v>
      </c>
      <c r="D62" s="323">
        <v>23</v>
      </c>
      <c r="E62" s="334">
        <v>41365</v>
      </c>
      <c r="F62" s="337">
        <v>48</v>
      </c>
      <c r="G62" s="336">
        <v>41365</v>
      </c>
      <c r="H62" s="337"/>
      <c r="I62" s="336"/>
      <c r="J62" s="337"/>
      <c r="K62" s="336"/>
      <c r="L62" s="334"/>
      <c r="M62" s="334">
        <v>41365</v>
      </c>
      <c r="N62" s="247" t="s">
        <v>410</v>
      </c>
      <c r="O62" s="617">
        <v>3</v>
      </c>
      <c r="P62" s="247" t="s">
        <v>428</v>
      </c>
      <c r="Q62" s="617">
        <v>36</v>
      </c>
      <c r="R62" s="209">
        <v>0</v>
      </c>
      <c r="S62" s="209">
        <v>0</v>
      </c>
      <c r="T62" s="209">
        <v>0</v>
      </c>
      <c r="U62" s="209">
        <v>0</v>
      </c>
      <c r="V62" s="209">
        <v>606.3</v>
      </c>
      <c r="W62" s="209">
        <v>412.3</v>
      </c>
      <c r="X62" s="209">
        <f t="shared" si="4"/>
        <v>1018.5999999999999</v>
      </c>
      <c r="Y62" s="532">
        <v>0</v>
      </c>
      <c r="Z62" s="224">
        <v>0</v>
      </c>
      <c r="AA62" s="219">
        <f t="shared" si="5"/>
        <v>2589.6000000000004</v>
      </c>
      <c r="AB62" s="613">
        <v>3143.4</v>
      </c>
      <c r="AC62" s="613">
        <v>553.8</v>
      </c>
      <c r="AD62" s="605">
        <f t="shared" si="6"/>
        <v>2589.6000000000004</v>
      </c>
      <c r="AE62" s="342">
        <v>84</v>
      </c>
      <c r="AF62" s="373"/>
      <c r="AG62" s="374"/>
      <c r="AH62" s="374" t="s">
        <v>440</v>
      </c>
      <c r="AI62" s="374"/>
      <c r="AJ62" s="374"/>
      <c r="AK62" s="363">
        <v>1018.6</v>
      </c>
      <c r="AL62" s="363">
        <v>0.47</v>
      </c>
      <c r="AM62" s="383">
        <v>412.3</v>
      </c>
      <c r="AN62" s="382">
        <v>0.0299</v>
      </c>
      <c r="AO62" s="158">
        <v>0</v>
      </c>
      <c r="AP62" s="158">
        <v>1</v>
      </c>
      <c r="AQ62" s="171">
        <v>0</v>
      </c>
      <c r="AR62" s="158">
        <v>0</v>
      </c>
      <c r="AS62" s="158">
        <v>0</v>
      </c>
      <c r="AT62" s="158">
        <v>1</v>
      </c>
      <c r="AU62" s="631" t="s">
        <v>518</v>
      </c>
      <c r="AV62" s="257" t="s">
        <v>544</v>
      </c>
      <c r="AW62" s="256">
        <v>25.95</v>
      </c>
      <c r="AX62" s="386">
        <v>1</v>
      </c>
      <c r="AY62" s="254" t="s">
        <v>516</v>
      </c>
      <c r="AZ62" s="283" t="s">
        <v>537</v>
      </c>
      <c r="BA62" s="261">
        <v>0.0674</v>
      </c>
      <c r="BB62" s="262">
        <v>1952.55</v>
      </c>
      <c r="BC62" s="262">
        <v>25.95</v>
      </c>
      <c r="BD62" s="262">
        <f>ROUND(BA62*BB62+BC62,4)</f>
        <v>157.5519</v>
      </c>
      <c r="BE62" s="262"/>
      <c r="BF62" s="262">
        <v>0</v>
      </c>
      <c r="BG62" s="265" t="s">
        <v>181</v>
      </c>
      <c r="BH62" s="265" t="s">
        <v>548</v>
      </c>
      <c r="BI62" s="168">
        <v>1</v>
      </c>
      <c r="BJ62" s="168">
        <v>1</v>
      </c>
      <c r="BK62" s="198">
        <v>1755.25</v>
      </c>
      <c r="BL62" s="289" t="s">
        <v>201</v>
      </c>
      <c r="BM62" s="169">
        <v>1952.55</v>
      </c>
      <c r="BN62" s="198">
        <v>0.18</v>
      </c>
      <c r="BO62" s="198">
        <f t="shared" si="7"/>
        <v>0.0257143</v>
      </c>
      <c r="BP62" s="198">
        <f t="shared" si="8"/>
        <v>50.2085</v>
      </c>
      <c r="BQ62" s="198" t="s">
        <v>657</v>
      </c>
      <c r="BR62" s="169" t="s">
        <v>181</v>
      </c>
      <c r="BS62" s="169" t="s">
        <v>378</v>
      </c>
      <c r="BT62" s="301">
        <v>1</v>
      </c>
      <c r="BU62" s="264">
        <v>0</v>
      </c>
      <c r="BV62" s="301"/>
      <c r="BW62" s="389" t="s">
        <v>440</v>
      </c>
      <c r="BX62" s="301">
        <v>1</v>
      </c>
      <c r="BY62" s="264">
        <v>4.44</v>
      </c>
      <c r="BZ62" s="299">
        <v>3143.4</v>
      </c>
      <c r="CA62" s="270">
        <v>0.83</v>
      </c>
      <c r="CB62" s="270">
        <v>0.48</v>
      </c>
      <c r="CC62" s="270">
        <v>0.45</v>
      </c>
      <c r="CD62" s="270">
        <v>0.29</v>
      </c>
      <c r="CE62" s="270">
        <v>0.29</v>
      </c>
      <c r="CF62" s="270">
        <v>0.17</v>
      </c>
      <c r="CG62" s="270">
        <v>2.6</v>
      </c>
      <c r="CH62" s="270">
        <f t="shared" si="9"/>
        <v>5.109999999999999</v>
      </c>
      <c r="CI62" s="270" t="s">
        <v>290</v>
      </c>
      <c r="CJ62" s="270">
        <v>0</v>
      </c>
      <c r="CK62" s="270"/>
      <c r="CL62" s="270">
        <f t="shared" si="10"/>
        <v>5.109999999999999</v>
      </c>
      <c r="CM62" s="416">
        <v>3.08</v>
      </c>
      <c r="CN62" s="416" t="s">
        <v>691</v>
      </c>
      <c r="CO62" s="416">
        <v>0.13</v>
      </c>
      <c r="CP62" s="473" t="s">
        <v>321</v>
      </c>
      <c r="CQ62" s="416">
        <v>0.35</v>
      </c>
      <c r="CR62" s="473" t="s">
        <v>214</v>
      </c>
      <c r="CS62" s="416">
        <v>0.1</v>
      </c>
      <c r="CT62" s="473" t="s">
        <v>281</v>
      </c>
      <c r="CU62" s="416">
        <v>0.06</v>
      </c>
      <c r="CV62" s="416">
        <v>0.13</v>
      </c>
      <c r="CW62" s="416">
        <v>0</v>
      </c>
      <c r="CX62" s="416"/>
      <c r="CY62" s="416">
        <f t="shared" si="11"/>
        <v>0.19</v>
      </c>
      <c r="CZ62" s="416"/>
      <c r="DA62" s="257">
        <v>0.53</v>
      </c>
      <c r="DB62" s="257">
        <v>0.36</v>
      </c>
      <c r="DC62" s="257">
        <v>0.11</v>
      </c>
      <c r="DD62" s="257">
        <v>0.11</v>
      </c>
      <c r="DE62" s="257">
        <v>0.17</v>
      </c>
      <c r="DF62" s="257">
        <v>0.17</v>
      </c>
      <c r="DG62" s="257">
        <v>0.12</v>
      </c>
      <c r="DH62" s="257">
        <v>0.12</v>
      </c>
      <c r="DI62" s="257">
        <v>0.13</v>
      </c>
      <c r="DJ62" s="257">
        <v>0</v>
      </c>
      <c r="DK62" s="257">
        <f t="shared" si="12"/>
        <v>1.8199999999999998</v>
      </c>
      <c r="DL62" s="257"/>
      <c r="DM62" s="267">
        <f t="shared" si="17"/>
        <v>10.78</v>
      </c>
      <c r="DN62" s="532">
        <v>10.78</v>
      </c>
      <c r="DO62" s="424">
        <v>0</v>
      </c>
      <c r="DP62" s="424"/>
      <c r="DQ62" s="424">
        <v>0</v>
      </c>
      <c r="DR62" s="424"/>
      <c r="DS62" s="424">
        <v>4.6</v>
      </c>
      <c r="DT62" s="424" t="s">
        <v>705</v>
      </c>
      <c r="DU62" s="424">
        <f t="shared" si="18"/>
        <v>2589.6000000000004</v>
      </c>
      <c r="DV62" s="424"/>
      <c r="DW62" s="348">
        <f t="shared" si="1"/>
        <v>15.379999999999999</v>
      </c>
      <c r="DX62" s="532">
        <v>15.38</v>
      </c>
      <c r="DY62" s="347">
        <v>1.5</v>
      </c>
      <c r="DZ62" s="347"/>
      <c r="EA62" s="347">
        <v>0</v>
      </c>
      <c r="EB62" s="347"/>
      <c r="EC62" s="347">
        <v>300</v>
      </c>
      <c r="ED62" s="347">
        <v>0</v>
      </c>
      <c r="EE62" s="347" t="s">
        <v>687</v>
      </c>
      <c r="EF62" s="347" t="s">
        <v>715</v>
      </c>
      <c r="EG62" s="575">
        <v>1</v>
      </c>
      <c r="EH62" s="574">
        <v>0</v>
      </c>
      <c r="EI62" s="472">
        <v>1</v>
      </c>
      <c r="EJ62" s="472">
        <v>0</v>
      </c>
      <c r="EK62" s="472">
        <f t="shared" si="13"/>
        <v>2</v>
      </c>
      <c r="EL62" s="472">
        <v>36.56</v>
      </c>
      <c r="EM62" s="574" t="s">
        <v>290</v>
      </c>
    </row>
    <row r="63" spans="1:143" ht="12.75">
      <c r="A63" s="467"/>
      <c r="B63" s="322">
        <v>48</v>
      </c>
      <c r="C63" s="318" t="s">
        <v>470</v>
      </c>
      <c r="D63" s="323">
        <v>52</v>
      </c>
      <c r="E63" s="334">
        <v>40634</v>
      </c>
      <c r="F63" s="337">
        <v>32</v>
      </c>
      <c r="G63" s="336">
        <v>40634</v>
      </c>
      <c r="H63" s="337"/>
      <c r="I63" s="336"/>
      <c r="J63" s="337"/>
      <c r="K63" s="336"/>
      <c r="L63" s="334"/>
      <c r="M63" s="334">
        <v>40633</v>
      </c>
      <c r="N63" s="247" t="s">
        <v>404</v>
      </c>
      <c r="O63" s="617">
        <v>1</v>
      </c>
      <c r="P63" s="247" t="s">
        <v>422</v>
      </c>
      <c r="Q63" s="247" t="s">
        <v>752</v>
      </c>
      <c r="R63" s="209">
        <v>0</v>
      </c>
      <c r="S63" s="209">
        <v>0</v>
      </c>
      <c r="T63" s="209">
        <v>0</v>
      </c>
      <c r="U63" s="209">
        <v>0</v>
      </c>
      <c r="V63" s="209">
        <v>0</v>
      </c>
      <c r="W63" s="209">
        <v>289.2</v>
      </c>
      <c r="X63" s="209">
        <f>SUM(R63:W63)</f>
        <v>289.2</v>
      </c>
      <c r="Y63" s="532">
        <v>0</v>
      </c>
      <c r="Z63" s="224">
        <v>0</v>
      </c>
      <c r="AA63" s="219">
        <f>SUM(AD94)</f>
        <v>2224.8</v>
      </c>
      <c r="AB63" s="613">
        <v>3333.95</v>
      </c>
      <c r="AC63" s="613">
        <v>274.2</v>
      </c>
      <c r="AD63" s="605">
        <f t="shared" si="6"/>
        <v>3059.75</v>
      </c>
      <c r="AE63" s="660">
        <f>SUM(AE93+AE94)</f>
        <v>180</v>
      </c>
      <c r="AF63" s="375" t="s">
        <v>713</v>
      </c>
      <c r="AG63" s="375" t="s">
        <v>713</v>
      </c>
      <c r="AH63" s="375" t="s">
        <v>713</v>
      </c>
      <c r="AI63" s="375" t="s">
        <v>713</v>
      </c>
      <c r="AJ63" s="375" t="s">
        <v>713</v>
      </c>
      <c r="AK63" s="363" t="s">
        <v>734</v>
      </c>
      <c r="AL63" s="363" t="s">
        <v>735</v>
      </c>
      <c r="AM63" s="383" t="s">
        <v>736</v>
      </c>
      <c r="AN63" s="382" t="s">
        <v>736</v>
      </c>
      <c r="AO63" s="158">
        <v>1</v>
      </c>
      <c r="AP63" s="158">
        <v>1</v>
      </c>
      <c r="AQ63" s="171">
        <v>0</v>
      </c>
      <c r="AR63" s="158">
        <v>0</v>
      </c>
      <c r="AS63" s="158">
        <v>0</v>
      </c>
      <c r="AT63" s="158">
        <v>1</v>
      </c>
      <c r="AU63" s="277" t="s">
        <v>521</v>
      </c>
      <c r="AV63" s="257">
        <v>4.31</v>
      </c>
      <c r="AW63" s="256">
        <v>25.95</v>
      </c>
      <c r="AX63" s="163">
        <v>0</v>
      </c>
      <c r="AY63" s="254" t="s">
        <v>516</v>
      </c>
      <c r="AZ63" s="283" t="s">
        <v>537</v>
      </c>
      <c r="BA63" s="261">
        <v>0.0674</v>
      </c>
      <c r="BB63" s="265">
        <v>1820.76</v>
      </c>
      <c r="BC63" s="262">
        <v>25.95</v>
      </c>
      <c r="BD63" s="262">
        <f>ROUND(BA63*BB63+BC63,4)</f>
        <v>148.6692</v>
      </c>
      <c r="BE63" s="262">
        <v>3.15</v>
      </c>
      <c r="BF63" s="262">
        <v>0</v>
      </c>
      <c r="BG63" s="265" t="s">
        <v>181</v>
      </c>
      <c r="BH63" s="265" t="s">
        <v>379</v>
      </c>
      <c r="BI63" s="168">
        <v>1</v>
      </c>
      <c r="BJ63" s="168">
        <v>1</v>
      </c>
      <c r="BK63" s="198">
        <v>1600</v>
      </c>
      <c r="BL63" s="289" t="s">
        <v>224</v>
      </c>
      <c r="BM63" s="169">
        <v>1820.76</v>
      </c>
      <c r="BN63" s="198">
        <v>0.18</v>
      </c>
      <c r="BO63" s="198">
        <f t="shared" si="7"/>
        <v>0.0257143</v>
      </c>
      <c r="BP63" s="198">
        <f t="shared" si="8"/>
        <v>46.8196</v>
      </c>
      <c r="BQ63" s="198" t="s">
        <v>657</v>
      </c>
      <c r="BR63" s="169" t="s">
        <v>181</v>
      </c>
      <c r="BS63" s="169" t="s">
        <v>379</v>
      </c>
      <c r="BT63" s="301">
        <v>0</v>
      </c>
      <c r="BU63" s="264">
        <v>0</v>
      </c>
      <c r="BV63" s="301">
        <v>0.3</v>
      </c>
      <c r="BW63" s="301">
        <v>3.11</v>
      </c>
      <c r="BX63" s="301">
        <v>0.7</v>
      </c>
      <c r="BY63" s="264">
        <v>4.44</v>
      </c>
      <c r="BZ63" s="265">
        <v>2146.2</v>
      </c>
      <c r="CA63" s="536" t="s">
        <v>699</v>
      </c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469" t="s">
        <v>697</v>
      </c>
      <c r="CN63" s="416" t="s">
        <v>697</v>
      </c>
      <c r="CO63" s="469" t="s">
        <v>698</v>
      </c>
      <c r="CP63" s="535"/>
      <c r="CQ63" s="535"/>
      <c r="CR63" s="535"/>
      <c r="CS63" s="535"/>
      <c r="CT63" s="535"/>
      <c r="CU63" s="535"/>
      <c r="CV63" s="535"/>
      <c r="CW63" s="535"/>
      <c r="CX63" s="535"/>
      <c r="CY63" s="535"/>
      <c r="CZ63" s="535"/>
      <c r="DA63" s="538" t="s">
        <v>700</v>
      </c>
      <c r="DB63" s="537"/>
      <c r="DC63" s="537"/>
      <c r="DD63" s="537"/>
      <c r="DE63" s="537"/>
      <c r="DF63" s="537"/>
      <c r="DG63" s="537"/>
      <c r="DH63" s="537"/>
      <c r="DI63" s="537"/>
      <c r="DJ63" s="537"/>
      <c r="DK63" s="537"/>
      <c r="DL63" s="537"/>
      <c r="DM63" s="267" t="s">
        <v>701</v>
      </c>
      <c r="DN63" s="151" t="s">
        <v>702</v>
      </c>
      <c r="DO63" s="541" t="s">
        <v>710</v>
      </c>
      <c r="DP63" s="539"/>
      <c r="DQ63" s="539"/>
      <c r="DR63" s="539"/>
      <c r="DS63" s="539"/>
      <c r="DT63" s="424" t="s">
        <v>705</v>
      </c>
      <c r="DU63" s="424">
        <f t="shared" si="18"/>
        <v>3059.75</v>
      </c>
      <c r="DV63" s="540"/>
      <c r="DW63" s="348" t="s">
        <v>703</v>
      </c>
      <c r="DX63" s="532" t="s">
        <v>709</v>
      </c>
      <c r="DY63" s="547" t="s">
        <v>711</v>
      </c>
      <c r="DZ63" s="347"/>
      <c r="EA63" s="347"/>
      <c r="EB63" s="347"/>
      <c r="EC63" s="347"/>
      <c r="ED63" s="347"/>
      <c r="EE63" s="347"/>
      <c r="EF63" s="347"/>
      <c r="EG63" s="472">
        <v>0</v>
      </c>
      <c r="EH63" s="574">
        <v>0</v>
      </c>
      <c r="EI63" s="472">
        <v>0</v>
      </c>
      <c r="EJ63" s="472">
        <v>0</v>
      </c>
      <c r="EK63" s="472">
        <f t="shared" si="13"/>
        <v>0</v>
      </c>
      <c r="EL63" s="472">
        <v>0</v>
      </c>
      <c r="EM63" s="579" t="s">
        <v>538</v>
      </c>
    </row>
    <row r="64" spans="1:143" ht="12.75">
      <c r="A64" s="467">
        <v>5969</v>
      </c>
      <c r="B64" s="322">
        <v>49</v>
      </c>
      <c r="C64" s="318" t="s">
        <v>4</v>
      </c>
      <c r="D64" s="323">
        <v>7</v>
      </c>
      <c r="E64" s="334">
        <v>42186</v>
      </c>
      <c r="F64" s="337">
        <v>55</v>
      </c>
      <c r="G64" s="336">
        <v>42186</v>
      </c>
      <c r="H64" s="337"/>
      <c r="I64" s="336"/>
      <c r="J64" s="337"/>
      <c r="K64" s="336"/>
      <c r="L64" s="334"/>
      <c r="M64" s="334">
        <v>42170</v>
      </c>
      <c r="N64" s="247" t="s">
        <v>411</v>
      </c>
      <c r="O64" s="617">
        <v>6</v>
      </c>
      <c r="P64" s="247" t="s">
        <v>422</v>
      </c>
      <c r="Q64" s="617">
        <v>99</v>
      </c>
      <c r="R64" s="209">
        <v>0</v>
      </c>
      <c r="S64" s="209">
        <v>0</v>
      </c>
      <c r="T64" s="209">
        <v>0</v>
      </c>
      <c r="U64" s="209">
        <v>0</v>
      </c>
      <c r="V64" s="209">
        <v>888.5</v>
      </c>
      <c r="W64" s="209">
        <v>459</v>
      </c>
      <c r="X64" s="209">
        <f t="shared" si="4"/>
        <v>1347.5</v>
      </c>
      <c r="Y64" s="532">
        <v>0</v>
      </c>
      <c r="Z64" s="224">
        <v>0</v>
      </c>
      <c r="AA64" s="219">
        <f t="shared" si="5"/>
        <v>4567</v>
      </c>
      <c r="AB64" s="613">
        <v>4567</v>
      </c>
      <c r="AC64" s="613"/>
      <c r="AD64" s="605">
        <f t="shared" si="6"/>
        <v>4567</v>
      </c>
      <c r="AE64" s="342">
        <v>249</v>
      </c>
      <c r="AF64" s="373"/>
      <c r="AG64" s="374" t="s">
        <v>440</v>
      </c>
      <c r="AH64" s="374"/>
      <c r="AI64" s="374"/>
      <c r="AJ64" s="374"/>
      <c r="AK64" s="363">
        <v>1347.5</v>
      </c>
      <c r="AL64" s="363"/>
      <c r="AM64" s="383">
        <v>459</v>
      </c>
      <c r="AN64" s="383">
        <v>0.03</v>
      </c>
      <c r="AO64" s="158">
        <v>1</v>
      </c>
      <c r="AP64" s="159">
        <v>2</v>
      </c>
      <c r="AQ64" s="171">
        <v>0</v>
      </c>
      <c r="AR64" s="158">
        <v>0</v>
      </c>
      <c r="AS64" s="158">
        <v>0</v>
      </c>
      <c r="AT64" s="158">
        <v>0</v>
      </c>
      <c r="AU64" s="277" t="s">
        <v>521</v>
      </c>
      <c r="AV64" s="256">
        <v>4.31</v>
      </c>
      <c r="AW64" s="256">
        <v>25.95</v>
      </c>
      <c r="AX64" s="163">
        <v>0</v>
      </c>
      <c r="AY64" s="254" t="s">
        <v>516</v>
      </c>
      <c r="AZ64" s="552" t="s">
        <v>538</v>
      </c>
      <c r="BA64" s="262" t="s">
        <v>538</v>
      </c>
      <c r="BB64" s="262" t="s">
        <v>538</v>
      </c>
      <c r="BC64" s="262" t="s">
        <v>538</v>
      </c>
      <c r="BD64" s="262" t="s">
        <v>538</v>
      </c>
      <c r="BE64" s="262" t="s">
        <v>538</v>
      </c>
      <c r="BF64" s="262">
        <v>0</v>
      </c>
      <c r="BG64" s="552" t="s">
        <v>538</v>
      </c>
      <c r="BH64" s="552" t="s">
        <v>538</v>
      </c>
      <c r="BI64" s="168">
        <v>1</v>
      </c>
      <c r="BJ64" s="168">
        <v>1</v>
      </c>
      <c r="BK64" s="198">
        <v>1755.25</v>
      </c>
      <c r="BL64" s="289" t="s">
        <v>201</v>
      </c>
      <c r="BM64" s="169">
        <v>1820.76</v>
      </c>
      <c r="BN64" s="198">
        <v>0.18</v>
      </c>
      <c r="BO64" s="198">
        <f t="shared" si="7"/>
        <v>0.0257143</v>
      </c>
      <c r="BP64" s="198">
        <f t="shared" si="8"/>
        <v>46.8196</v>
      </c>
      <c r="BQ64" s="198" t="s">
        <v>657</v>
      </c>
      <c r="BR64" s="169" t="s">
        <v>181</v>
      </c>
      <c r="BS64" s="169" t="s">
        <v>379</v>
      </c>
      <c r="BT64" s="301">
        <v>2</v>
      </c>
      <c r="BU64" s="264">
        <v>0</v>
      </c>
      <c r="BV64" s="301"/>
      <c r="BW64" s="389" t="s">
        <v>440</v>
      </c>
      <c r="BX64" s="301">
        <v>1</v>
      </c>
      <c r="BY64" s="264">
        <v>4.44</v>
      </c>
      <c r="BZ64" s="299">
        <v>4567</v>
      </c>
      <c r="CA64" s="270">
        <v>0.83</v>
      </c>
      <c r="CB64" s="270">
        <v>0.48</v>
      </c>
      <c r="CC64" s="270">
        <v>0</v>
      </c>
      <c r="CD64" s="270">
        <v>0.29</v>
      </c>
      <c r="CE64" s="270">
        <v>0.29</v>
      </c>
      <c r="CF64" s="270">
        <v>0.17</v>
      </c>
      <c r="CG64" s="270">
        <v>2.6</v>
      </c>
      <c r="CH64" s="270">
        <f t="shared" si="9"/>
        <v>4.66</v>
      </c>
      <c r="CI64" s="270" t="s">
        <v>290</v>
      </c>
      <c r="CJ64" s="270">
        <v>0</v>
      </c>
      <c r="CK64" s="270"/>
      <c r="CL64" s="270">
        <f t="shared" si="10"/>
        <v>4.66</v>
      </c>
      <c r="CM64" s="416">
        <v>3.08</v>
      </c>
      <c r="CN64" s="416" t="s">
        <v>691</v>
      </c>
      <c r="CO64" s="416">
        <v>0.13</v>
      </c>
      <c r="CP64" s="473" t="s">
        <v>321</v>
      </c>
      <c r="CQ64" s="416">
        <v>0.35</v>
      </c>
      <c r="CR64" s="473" t="s">
        <v>214</v>
      </c>
      <c r="CS64" s="416">
        <v>0.14</v>
      </c>
      <c r="CT64" s="473" t="s">
        <v>281</v>
      </c>
      <c r="CU64" s="416">
        <v>0.06</v>
      </c>
      <c r="CV64" s="416">
        <v>0.13</v>
      </c>
      <c r="CW64" s="416">
        <v>0</v>
      </c>
      <c r="CX64" s="416"/>
      <c r="CY64" s="416">
        <f t="shared" si="11"/>
        <v>0.19</v>
      </c>
      <c r="CZ64" s="416"/>
      <c r="DA64" s="257">
        <v>0.53</v>
      </c>
      <c r="DB64" s="257">
        <v>0.36</v>
      </c>
      <c r="DC64" s="257">
        <v>0.11</v>
      </c>
      <c r="DD64" s="257">
        <v>0.11</v>
      </c>
      <c r="DE64" s="257">
        <v>0.17</v>
      </c>
      <c r="DF64" s="257">
        <v>0</v>
      </c>
      <c r="DG64" s="257">
        <v>0.12</v>
      </c>
      <c r="DH64" s="257">
        <v>0.12</v>
      </c>
      <c r="DI64" s="257">
        <v>0.13</v>
      </c>
      <c r="DJ64" s="257">
        <v>0</v>
      </c>
      <c r="DK64" s="257">
        <f t="shared" si="12"/>
        <v>1.65</v>
      </c>
      <c r="DL64" s="257"/>
      <c r="DM64" s="267">
        <f t="shared" si="17"/>
        <v>10.200000000000001</v>
      </c>
      <c r="DN64" s="532">
        <v>10.2</v>
      </c>
      <c r="DO64" s="424">
        <v>0</v>
      </c>
      <c r="DP64" s="424"/>
      <c r="DQ64" s="424">
        <v>0</v>
      </c>
      <c r="DR64" s="424"/>
      <c r="DS64" s="424">
        <v>4.6</v>
      </c>
      <c r="DT64" s="424" t="s">
        <v>705</v>
      </c>
      <c r="DU64" s="424">
        <f>SUM(AD64)</f>
        <v>4567</v>
      </c>
      <c r="DV64" s="424"/>
      <c r="DW64" s="348">
        <f aca="true" t="shared" si="19" ref="DW64:DW90">SUM(DM64+DO64+DQ64+DS64)</f>
        <v>14.8</v>
      </c>
      <c r="DX64" s="532">
        <v>14.8</v>
      </c>
      <c r="DY64" s="347">
        <v>5</v>
      </c>
      <c r="DZ64" s="347"/>
      <c r="EA64" s="347">
        <v>0</v>
      </c>
      <c r="EB64" s="347"/>
      <c r="EC64" s="347">
        <v>0</v>
      </c>
      <c r="ED64" s="347">
        <v>0</v>
      </c>
      <c r="EE64" s="347"/>
      <c r="EF64" s="347"/>
      <c r="EG64" s="472">
        <v>0</v>
      </c>
      <c r="EH64" s="574">
        <v>0</v>
      </c>
      <c r="EI64" s="472">
        <v>2</v>
      </c>
      <c r="EJ64" s="472">
        <v>0</v>
      </c>
      <c r="EK64" s="472">
        <f t="shared" si="13"/>
        <v>2</v>
      </c>
      <c r="EL64" s="472">
        <v>36.56</v>
      </c>
      <c r="EM64" s="574" t="s">
        <v>290</v>
      </c>
    </row>
    <row r="65" spans="1:143" ht="12.75">
      <c r="A65" s="467">
        <v>6058</v>
      </c>
      <c r="B65" s="322">
        <v>50</v>
      </c>
      <c r="C65" s="318" t="s">
        <v>24</v>
      </c>
      <c r="D65" s="323">
        <v>54</v>
      </c>
      <c r="E65" s="334">
        <v>41974</v>
      </c>
      <c r="F65" s="337">
        <v>37</v>
      </c>
      <c r="G65" s="336">
        <v>41974</v>
      </c>
      <c r="H65" s="337"/>
      <c r="I65" s="336"/>
      <c r="J65" s="337"/>
      <c r="K65" s="336"/>
      <c r="L65" s="334"/>
      <c r="M65" s="334">
        <v>41939</v>
      </c>
      <c r="N65" s="247" t="s">
        <v>412</v>
      </c>
      <c r="O65" s="617">
        <v>6</v>
      </c>
      <c r="P65" s="247" t="s">
        <v>422</v>
      </c>
      <c r="Q65" s="617">
        <v>98</v>
      </c>
      <c r="R65" s="209">
        <v>0</v>
      </c>
      <c r="S65" s="209">
        <v>0</v>
      </c>
      <c r="T65" s="209">
        <v>0</v>
      </c>
      <c r="U65" s="209">
        <v>0</v>
      </c>
      <c r="V65" s="209">
        <v>977.5</v>
      </c>
      <c r="W65" s="209">
        <v>399.6</v>
      </c>
      <c r="X65" s="209">
        <f t="shared" si="4"/>
        <v>1377.1</v>
      </c>
      <c r="Y65" s="532">
        <v>0</v>
      </c>
      <c r="Z65" s="224">
        <v>0</v>
      </c>
      <c r="AA65" s="219">
        <f t="shared" si="5"/>
        <v>4579.900000000001</v>
      </c>
      <c r="AB65" s="613">
        <v>4689.3</v>
      </c>
      <c r="AC65" s="613">
        <v>109.4</v>
      </c>
      <c r="AD65" s="605">
        <f t="shared" si="6"/>
        <v>4579.900000000001</v>
      </c>
      <c r="AE65" s="342">
        <v>220</v>
      </c>
      <c r="AF65" s="373" t="s">
        <v>440</v>
      </c>
      <c r="AG65" s="374"/>
      <c r="AH65" s="374"/>
      <c r="AI65" s="374"/>
      <c r="AJ65" s="374"/>
      <c r="AK65" s="363">
        <v>1377.1</v>
      </c>
      <c r="AL65" s="363">
        <v>0.47</v>
      </c>
      <c r="AM65" s="383">
        <v>399.6</v>
      </c>
      <c r="AN65" s="382">
        <v>0.0299</v>
      </c>
      <c r="AO65" s="158">
        <v>1</v>
      </c>
      <c r="AP65" s="159">
        <v>2</v>
      </c>
      <c r="AQ65" s="171">
        <v>0</v>
      </c>
      <c r="AR65" s="158">
        <v>0</v>
      </c>
      <c r="AS65" s="158">
        <v>0</v>
      </c>
      <c r="AT65" s="158">
        <v>0</v>
      </c>
      <c r="AU65" s="277" t="s">
        <v>521</v>
      </c>
      <c r="AV65" s="257">
        <v>4.31</v>
      </c>
      <c r="AW65" s="256">
        <v>25.95</v>
      </c>
      <c r="AX65" s="163">
        <v>0</v>
      </c>
      <c r="AY65" s="254" t="s">
        <v>516</v>
      </c>
      <c r="AZ65" s="283" t="s">
        <v>539</v>
      </c>
      <c r="BA65" s="262">
        <v>0.0624</v>
      </c>
      <c r="BB65" s="262">
        <v>1952.55</v>
      </c>
      <c r="BC65" s="262">
        <v>25.95</v>
      </c>
      <c r="BD65" s="262">
        <f>ROUND(BA65*BB65+BC65,4)</f>
        <v>147.7891</v>
      </c>
      <c r="BE65" s="262">
        <v>3.15</v>
      </c>
      <c r="BF65" s="262">
        <v>0</v>
      </c>
      <c r="BG65" s="265" t="s">
        <v>181</v>
      </c>
      <c r="BH65" s="265" t="s">
        <v>548</v>
      </c>
      <c r="BI65" s="168">
        <v>0</v>
      </c>
      <c r="BJ65" s="168">
        <v>0</v>
      </c>
      <c r="BK65" s="168">
        <v>0</v>
      </c>
      <c r="BL65" s="586"/>
      <c r="BM65" s="169">
        <v>1952.55</v>
      </c>
      <c r="BN65" s="198">
        <v>0.18</v>
      </c>
      <c r="BO65" s="198">
        <f t="shared" si="7"/>
        <v>0.0257143</v>
      </c>
      <c r="BP65" s="198">
        <f t="shared" si="8"/>
        <v>50.2085</v>
      </c>
      <c r="BQ65" s="353" t="s">
        <v>538</v>
      </c>
      <c r="BR65" s="169" t="s">
        <v>181</v>
      </c>
      <c r="BS65" s="169" t="s">
        <v>378</v>
      </c>
      <c r="BT65" s="301">
        <v>0</v>
      </c>
      <c r="BU65" s="264">
        <v>0</v>
      </c>
      <c r="BV65" s="301"/>
      <c r="BW65" s="389" t="s">
        <v>440</v>
      </c>
      <c r="BX65" s="301">
        <v>1</v>
      </c>
      <c r="BY65" s="264">
        <v>4.44</v>
      </c>
      <c r="BZ65" s="299">
        <v>4579.9</v>
      </c>
      <c r="CA65" s="270">
        <v>0.83</v>
      </c>
      <c r="CB65" s="270">
        <v>0.48</v>
      </c>
      <c r="CC65" s="270">
        <v>0.45</v>
      </c>
      <c r="CD65" s="270">
        <v>0.29</v>
      </c>
      <c r="CE65" s="270">
        <v>0.29</v>
      </c>
      <c r="CF65" s="270">
        <v>0.17</v>
      </c>
      <c r="CG65" s="270">
        <v>2.6</v>
      </c>
      <c r="CH65" s="270">
        <f t="shared" si="9"/>
        <v>5.109999999999999</v>
      </c>
      <c r="CI65" s="270" t="s">
        <v>290</v>
      </c>
      <c r="CJ65" s="270">
        <v>0</v>
      </c>
      <c r="CK65" s="270"/>
      <c r="CL65" s="270">
        <f t="shared" si="10"/>
        <v>5.109999999999999</v>
      </c>
      <c r="CM65" s="416">
        <v>3.08</v>
      </c>
      <c r="CN65" s="416" t="s">
        <v>691</v>
      </c>
      <c r="CO65" s="416">
        <v>0.13</v>
      </c>
      <c r="CP65" s="473" t="s">
        <v>321</v>
      </c>
      <c r="CQ65" s="416">
        <v>0.35</v>
      </c>
      <c r="CR65" s="473" t="s">
        <v>214</v>
      </c>
      <c r="CS65" s="416">
        <v>0.1</v>
      </c>
      <c r="CT65" s="473" t="s">
        <v>281</v>
      </c>
      <c r="CU65" s="416">
        <v>0.06</v>
      </c>
      <c r="CV65" s="416">
        <v>0.13</v>
      </c>
      <c r="CW65" s="416">
        <v>0</v>
      </c>
      <c r="CX65" s="416"/>
      <c r="CY65" s="416">
        <f t="shared" si="11"/>
        <v>0.19</v>
      </c>
      <c r="CZ65" s="416"/>
      <c r="DA65" s="257">
        <v>0.53</v>
      </c>
      <c r="DB65" s="257">
        <v>0.36</v>
      </c>
      <c r="DC65" s="257">
        <v>0.11</v>
      </c>
      <c r="DD65" s="257">
        <v>0.11</v>
      </c>
      <c r="DE65" s="257">
        <v>0.17</v>
      </c>
      <c r="DF65" s="257">
        <v>0.17</v>
      </c>
      <c r="DG65" s="257">
        <v>0.12</v>
      </c>
      <c r="DH65" s="257">
        <v>0.12</v>
      </c>
      <c r="DI65" s="257">
        <v>0.13</v>
      </c>
      <c r="DJ65" s="257">
        <v>0</v>
      </c>
      <c r="DK65" s="257">
        <f t="shared" si="12"/>
        <v>1.8199999999999998</v>
      </c>
      <c r="DL65" s="257"/>
      <c r="DM65" s="267">
        <f t="shared" si="17"/>
        <v>10.78</v>
      </c>
      <c r="DN65" s="532">
        <v>10.78</v>
      </c>
      <c r="DO65" s="424">
        <v>0</v>
      </c>
      <c r="DP65" s="424"/>
      <c r="DQ65" s="424">
        <v>0</v>
      </c>
      <c r="DR65" s="424"/>
      <c r="DS65" s="424">
        <v>4.6</v>
      </c>
      <c r="DT65" s="424" t="s">
        <v>705</v>
      </c>
      <c r="DU65" s="424">
        <f aca="true" t="shared" si="20" ref="DU65:DU88">SUM(AD65)</f>
        <v>4579.900000000001</v>
      </c>
      <c r="DV65" s="424"/>
      <c r="DW65" s="348">
        <f t="shared" si="19"/>
        <v>15.379999999999999</v>
      </c>
      <c r="DX65" s="532">
        <v>15.38</v>
      </c>
      <c r="DY65" s="347">
        <v>3</v>
      </c>
      <c r="DZ65" s="347"/>
      <c r="EA65" s="347">
        <v>0</v>
      </c>
      <c r="EB65" s="347"/>
      <c r="EC65" s="347">
        <v>0</v>
      </c>
      <c r="ED65" s="347">
        <v>0</v>
      </c>
      <c r="EE65" s="347"/>
      <c r="EF65" s="347"/>
      <c r="EG65" s="472">
        <v>0</v>
      </c>
      <c r="EH65" s="574">
        <v>0</v>
      </c>
      <c r="EI65" s="472">
        <v>0</v>
      </c>
      <c r="EJ65" s="472">
        <v>0</v>
      </c>
      <c r="EK65" s="472">
        <f t="shared" si="13"/>
        <v>0</v>
      </c>
      <c r="EL65" s="472">
        <v>0</v>
      </c>
      <c r="EM65" s="579" t="s">
        <v>538</v>
      </c>
    </row>
    <row r="66" spans="1:143" ht="12.75">
      <c r="A66" s="467">
        <v>6064</v>
      </c>
      <c r="B66" s="322">
        <v>51</v>
      </c>
      <c r="C66" s="170" t="s">
        <v>9</v>
      </c>
      <c r="D66" s="323">
        <v>88</v>
      </c>
      <c r="E66" s="334">
        <v>40634</v>
      </c>
      <c r="F66" s="337">
        <v>33</v>
      </c>
      <c r="G66" s="336">
        <v>40634</v>
      </c>
      <c r="H66" s="337"/>
      <c r="I66" s="336"/>
      <c r="J66" s="337"/>
      <c r="K66" s="336"/>
      <c r="L66" s="334"/>
      <c r="M66" s="334">
        <v>40567</v>
      </c>
      <c r="N66" s="247" t="s">
        <v>408</v>
      </c>
      <c r="O66" s="617">
        <v>2</v>
      </c>
      <c r="P66" s="247" t="s">
        <v>422</v>
      </c>
      <c r="Q66" s="617">
        <v>40</v>
      </c>
      <c r="R66" s="209">
        <v>0</v>
      </c>
      <c r="S66" s="209">
        <v>0</v>
      </c>
      <c r="T66" s="209">
        <v>0</v>
      </c>
      <c r="U66" s="209">
        <v>0</v>
      </c>
      <c r="V66" s="209">
        <v>420.3</v>
      </c>
      <c r="W66" s="209">
        <v>151</v>
      </c>
      <c r="X66" s="209">
        <f t="shared" si="4"/>
        <v>571.3</v>
      </c>
      <c r="Y66" s="532">
        <v>0</v>
      </c>
      <c r="Z66" s="224">
        <v>0</v>
      </c>
      <c r="AA66" s="219">
        <f t="shared" si="5"/>
        <v>1941.5</v>
      </c>
      <c r="AB66" s="613">
        <v>1941.5</v>
      </c>
      <c r="AC66" s="613"/>
      <c r="AD66" s="605">
        <f t="shared" si="6"/>
        <v>1941.5</v>
      </c>
      <c r="AE66" s="342">
        <v>88</v>
      </c>
      <c r="AF66" s="373"/>
      <c r="AG66" s="374"/>
      <c r="AH66" s="374" t="s">
        <v>440</v>
      </c>
      <c r="AI66" s="374"/>
      <c r="AJ66" s="374"/>
      <c r="AK66" s="363">
        <v>571.3</v>
      </c>
      <c r="AL66" s="363">
        <v>0.47</v>
      </c>
      <c r="AM66" s="383">
        <v>151</v>
      </c>
      <c r="AN66" s="383">
        <v>0.03</v>
      </c>
      <c r="AO66" s="158">
        <v>1</v>
      </c>
      <c r="AP66" s="158">
        <v>1</v>
      </c>
      <c r="AQ66" s="171">
        <v>0</v>
      </c>
      <c r="AR66" s="158">
        <v>0</v>
      </c>
      <c r="AS66" s="158">
        <v>0</v>
      </c>
      <c r="AT66" s="158">
        <v>1</v>
      </c>
      <c r="AU66" s="277" t="s">
        <v>519</v>
      </c>
      <c r="AV66" s="257">
        <v>7.56</v>
      </c>
      <c r="AW66" s="256">
        <v>25.95</v>
      </c>
      <c r="AX66" s="163">
        <v>0</v>
      </c>
      <c r="AY66" s="254" t="s">
        <v>516</v>
      </c>
      <c r="AZ66" s="552" t="s">
        <v>538</v>
      </c>
      <c r="BA66" s="262" t="s">
        <v>538</v>
      </c>
      <c r="BB66" s="262" t="s">
        <v>538</v>
      </c>
      <c r="BC66" s="262" t="s">
        <v>538</v>
      </c>
      <c r="BD66" s="262" t="s">
        <v>538</v>
      </c>
      <c r="BE66" s="262" t="s">
        <v>538</v>
      </c>
      <c r="BF66" s="262">
        <v>0</v>
      </c>
      <c r="BG66" s="552" t="s">
        <v>538</v>
      </c>
      <c r="BH66" s="552" t="s">
        <v>538</v>
      </c>
      <c r="BI66" s="168">
        <v>0</v>
      </c>
      <c r="BJ66" s="168">
        <v>0</v>
      </c>
      <c r="BK66" s="168">
        <v>0</v>
      </c>
      <c r="BL66" s="586"/>
      <c r="BM66" s="169">
        <v>1980.37</v>
      </c>
      <c r="BN66" s="198">
        <v>0.18</v>
      </c>
      <c r="BO66" s="198">
        <f t="shared" si="7"/>
        <v>0.0257143</v>
      </c>
      <c r="BP66" s="198">
        <f t="shared" si="8"/>
        <v>50.9238</v>
      </c>
      <c r="BQ66" s="353" t="s">
        <v>538</v>
      </c>
      <c r="BR66" s="169" t="s">
        <v>181</v>
      </c>
      <c r="BS66" s="169" t="s">
        <v>553</v>
      </c>
      <c r="BT66" s="301">
        <v>1</v>
      </c>
      <c r="BU66" s="264">
        <v>0</v>
      </c>
      <c r="BV66" s="301"/>
      <c r="BW66" s="389" t="s">
        <v>440</v>
      </c>
      <c r="BX66" s="301">
        <v>1</v>
      </c>
      <c r="BY66" s="264">
        <v>4.44</v>
      </c>
      <c r="BZ66" s="299">
        <v>1941.5</v>
      </c>
      <c r="CA66" s="270">
        <v>0.83</v>
      </c>
      <c r="CB66" s="270">
        <v>0.48</v>
      </c>
      <c r="CC66" s="270">
        <v>0</v>
      </c>
      <c r="CD66" s="270">
        <v>0.29</v>
      </c>
      <c r="CE66" s="270">
        <v>0.29</v>
      </c>
      <c r="CF66" s="270">
        <v>0.17</v>
      </c>
      <c r="CG66" s="270">
        <v>2.6</v>
      </c>
      <c r="CH66" s="270">
        <f t="shared" si="9"/>
        <v>4.66</v>
      </c>
      <c r="CI66" s="270" t="s">
        <v>290</v>
      </c>
      <c r="CJ66" s="270">
        <v>0</v>
      </c>
      <c r="CK66" s="270"/>
      <c r="CL66" s="270">
        <f t="shared" si="10"/>
        <v>4.66</v>
      </c>
      <c r="CM66" s="416">
        <v>3.08</v>
      </c>
      <c r="CN66" s="416" t="s">
        <v>691</v>
      </c>
      <c r="CO66" s="416">
        <v>0.13</v>
      </c>
      <c r="CP66" s="473" t="s">
        <v>321</v>
      </c>
      <c r="CQ66" s="416">
        <v>0.35</v>
      </c>
      <c r="CR66" s="473" t="s">
        <v>214</v>
      </c>
      <c r="CS66" s="416">
        <v>0.14</v>
      </c>
      <c r="CT66" s="473" t="s">
        <v>281</v>
      </c>
      <c r="CU66" s="416">
        <v>0.06</v>
      </c>
      <c r="CV66" s="416">
        <v>0.13</v>
      </c>
      <c r="CW66" s="416">
        <v>0</v>
      </c>
      <c r="CX66" s="416"/>
      <c r="CY66" s="416">
        <f t="shared" si="11"/>
        <v>0.19</v>
      </c>
      <c r="CZ66" s="416"/>
      <c r="DA66" s="257">
        <v>0.53</v>
      </c>
      <c r="DB66" s="257">
        <v>0.36</v>
      </c>
      <c r="DC66" s="257">
        <v>0.11</v>
      </c>
      <c r="DD66" s="257">
        <v>0.11</v>
      </c>
      <c r="DE66" s="257">
        <v>0.17</v>
      </c>
      <c r="DF66" s="257">
        <v>0</v>
      </c>
      <c r="DG66" s="257">
        <v>0.12</v>
      </c>
      <c r="DH66" s="257">
        <v>0.12</v>
      </c>
      <c r="DI66" s="257">
        <v>0.13</v>
      </c>
      <c r="DJ66" s="257">
        <v>0</v>
      </c>
      <c r="DK66" s="257">
        <f t="shared" si="12"/>
        <v>1.65</v>
      </c>
      <c r="DL66" s="257"/>
      <c r="DM66" s="267">
        <f t="shared" si="17"/>
        <v>10.200000000000001</v>
      </c>
      <c r="DN66" s="532">
        <v>10.2</v>
      </c>
      <c r="DO66" s="424">
        <v>0</v>
      </c>
      <c r="DP66" s="424"/>
      <c r="DQ66" s="424">
        <v>0</v>
      </c>
      <c r="DR66" s="424"/>
      <c r="DS66" s="424">
        <v>4.6</v>
      </c>
      <c r="DT66" s="424" t="s">
        <v>705</v>
      </c>
      <c r="DU66" s="424">
        <f t="shared" si="20"/>
        <v>1941.5</v>
      </c>
      <c r="DV66" s="424"/>
      <c r="DW66" s="348">
        <f t="shared" si="19"/>
        <v>14.8</v>
      </c>
      <c r="DX66" s="532">
        <v>14.8</v>
      </c>
      <c r="DY66" s="347">
        <v>0</v>
      </c>
      <c r="DZ66" s="347"/>
      <c r="EA66" s="347">
        <v>0</v>
      </c>
      <c r="EB66" s="347"/>
      <c r="EC66" s="347">
        <v>0</v>
      </c>
      <c r="ED66" s="347">
        <v>0</v>
      </c>
      <c r="EE66" s="347"/>
      <c r="EF66" s="347"/>
      <c r="EG66" s="472">
        <v>0</v>
      </c>
      <c r="EH66" s="574">
        <v>0</v>
      </c>
      <c r="EI66" s="472">
        <v>1</v>
      </c>
      <c r="EJ66" s="472">
        <v>0</v>
      </c>
      <c r="EK66" s="472">
        <f t="shared" si="13"/>
        <v>1</v>
      </c>
      <c r="EL66" s="472">
        <v>36.56</v>
      </c>
      <c r="EM66" s="574" t="s">
        <v>290</v>
      </c>
    </row>
    <row r="67" spans="1:143" ht="12.75">
      <c r="A67" s="467">
        <v>6068</v>
      </c>
      <c r="B67" s="322">
        <v>52</v>
      </c>
      <c r="C67" s="170" t="s">
        <v>9</v>
      </c>
      <c r="D67" s="323">
        <v>56</v>
      </c>
      <c r="E67" s="334">
        <v>41760</v>
      </c>
      <c r="F67" s="337">
        <v>36</v>
      </c>
      <c r="G67" s="336">
        <v>41760</v>
      </c>
      <c r="H67" s="337"/>
      <c r="I67" s="336"/>
      <c r="J67" s="337"/>
      <c r="K67" s="336"/>
      <c r="L67" s="334"/>
      <c r="M67" s="334">
        <v>41723</v>
      </c>
      <c r="N67" s="247" t="s">
        <v>413</v>
      </c>
      <c r="O67" s="617">
        <v>2</v>
      </c>
      <c r="P67" s="247" t="s">
        <v>423</v>
      </c>
      <c r="Q67" s="617">
        <v>15</v>
      </c>
      <c r="R67" s="209">
        <v>0</v>
      </c>
      <c r="S67" s="209">
        <v>0</v>
      </c>
      <c r="T67" s="209">
        <v>0</v>
      </c>
      <c r="U67" s="209">
        <v>0</v>
      </c>
      <c r="V67" s="209">
        <v>31.3</v>
      </c>
      <c r="W67" s="209">
        <v>45.8</v>
      </c>
      <c r="X67" s="209">
        <f t="shared" si="4"/>
        <v>77.1</v>
      </c>
      <c r="Y67" s="532">
        <v>0</v>
      </c>
      <c r="Z67" s="224">
        <v>0</v>
      </c>
      <c r="AA67" s="219">
        <f t="shared" si="5"/>
        <v>554.6</v>
      </c>
      <c r="AB67" s="613">
        <v>554.6</v>
      </c>
      <c r="AC67" s="613"/>
      <c r="AD67" s="605">
        <f t="shared" si="6"/>
        <v>554.6</v>
      </c>
      <c r="AE67" s="342">
        <v>29</v>
      </c>
      <c r="AF67" s="373"/>
      <c r="AG67" s="374" t="s">
        <v>440</v>
      </c>
      <c r="AH67" s="374"/>
      <c r="AI67" s="374"/>
      <c r="AJ67" s="374"/>
      <c r="AK67" s="363">
        <v>77.1</v>
      </c>
      <c r="AL67" s="363">
        <v>0.47</v>
      </c>
      <c r="AM67" s="383">
        <v>45.8</v>
      </c>
      <c r="AN67" s="383">
        <v>0.03</v>
      </c>
      <c r="AO67" s="158">
        <v>0</v>
      </c>
      <c r="AP67" s="158">
        <v>1</v>
      </c>
      <c r="AQ67" s="171">
        <v>0</v>
      </c>
      <c r="AR67" s="158">
        <v>0</v>
      </c>
      <c r="AS67" s="158">
        <v>0</v>
      </c>
      <c r="AT67" s="158">
        <v>0</v>
      </c>
      <c r="AU67" s="277" t="s">
        <v>519</v>
      </c>
      <c r="AV67" s="257">
        <v>7.56</v>
      </c>
      <c r="AW67" s="256">
        <v>25.95</v>
      </c>
      <c r="AX67" s="163">
        <v>0</v>
      </c>
      <c r="AY67" s="254" t="s">
        <v>516</v>
      </c>
      <c r="AZ67" s="552" t="s">
        <v>538</v>
      </c>
      <c r="BA67" s="262" t="s">
        <v>538</v>
      </c>
      <c r="BB67" s="262" t="s">
        <v>538</v>
      </c>
      <c r="BC67" s="262" t="s">
        <v>538</v>
      </c>
      <c r="BD67" s="262" t="s">
        <v>538</v>
      </c>
      <c r="BE67" s="262" t="s">
        <v>538</v>
      </c>
      <c r="BF67" s="262">
        <v>0</v>
      </c>
      <c r="BG67" s="552" t="s">
        <v>538</v>
      </c>
      <c r="BH67" s="552" t="s">
        <v>538</v>
      </c>
      <c r="BI67" s="168">
        <v>0</v>
      </c>
      <c r="BJ67" s="168">
        <v>0</v>
      </c>
      <c r="BK67" s="168">
        <v>0</v>
      </c>
      <c r="BL67" s="586"/>
      <c r="BM67" s="169">
        <v>1980.37</v>
      </c>
      <c r="BN67" s="198">
        <v>0.18</v>
      </c>
      <c r="BO67" s="198">
        <f t="shared" si="7"/>
        <v>0.0257143</v>
      </c>
      <c r="BP67" s="198">
        <f t="shared" si="8"/>
        <v>50.9238</v>
      </c>
      <c r="BQ67" s="353" t="s">
        <v>538</v>
      </c>
      <c r="BR67" s="169" t="s">
        <v>181</v>
      </c>
      <c r="BS67" s="169" t="s">
        <v>553</v>
      </c>
      <c r="BT67" s="301">
        <v>1</v>
      </c>
      <c r="BU67" s="264">
        <v>0</v>
      </c>
      <c r="BV67" s="301"/>
      <c r="BW67" s="389" t="s">
        <v>440</v>
      </c>
      <c r="BX67" s="301">
        <v>1</v>
      </c>
      <c r="BY67" s="264">
        <v>4.44</v>
      </c>
      <c r="BZ67" s="299">
        <v>554.6</v>
      </c>
      <c r="CA67" s="270">
        <v>0.83</v>
      </c>
      <c r="CB67" s="270">
        <v>0.48</v>
      </c>
      <c r="CC67" s="270">
        <v>0</v>
      </c>
      <c r="CD67" s="270">
        <v>0.29</v>
      </c>
      <c r="CE67" s="270">
        <v>0.29</v>
      </c>
      <c r="CF67" s="270">
        <v>0.17</v>
      </c>
      <c r="CG67" s="270">
        <v>2.6</v>
      </c>
      <c r="CH67" s="270">
        <f t="shared" si="9"/>
        <v>4.66</v>
      </c>
      <c r="CI67" s="270" t="s">
        <v>290</v>
      </c>
      <c r="CJ67" s="270">
        <v>0</v>
      </c>
      <c r="CK67" s="270"/>
      <c r="CL67" s="270">
        <f t="shared" si="10"/>
        <v>4.66</v>
      </c>
      <c r="CM67" s="416">
        <v>3.08</v>
      </c>
      <c r="CN67" s="416" t="s">
        <v>691</v>
      </c>
      <c r="CO67" s="416">
        <v>0.13</v>
      </c>
      <c r="CP67" s="473" t="s">
        <v>321</v>
      </c>
      <c r="CQ67" s="416">
        <v>0.35</v>
      </c>
      <c r="CR67" s="473" t="s">
        <v>214</v>
      </c>
      <c r="CS67" s="416">
        <v>0.14</v>
      </c>
      <c r="CT67" s="473" t="s">
        <v>281</v>
      </c>
      <c r="CU67" s="416">
        <v>0.06</v>
      </c>
      <c r="CV67" s="416">
        <v>0.13</v>
      </c>
      <c r="CW67" s="416">
        <v>0</v>
      </c>
      <c r="CX67" s="416"/>
      <c r="CY67" s="416">
        <f t="shared" si="11"/>
        <v>0.19</v>
      </c>
      <c r="CZ67" s="416"/>
      <c r="DA67" s="257">
        <v>0.53</v>
      </c>
      <c r="DB67" s="257">
        <v>0.36</v>
      </c>
      <c r="DC67" s="257">
        <v>0.11</v>
      </c>
      <c r="DD67" s="257">
        <v>0.11</v>
      </c>
      <c r="DE67" s="257">
        <v>0.17</v>
      </c>
      <c r="DF67" s="257">
        <v>0</v>
      </c>
      <c r="DG67" s="257">
        <v>0.12</v>
      </c>
      <c r="DH67" s="257">
        <v>0.12</v>
      </c>
      <c r="DI67" s="257">
        <v>0.13</v>
      </c>
      <c r="DJ67" s="257">
        <v>0</v>
      </c>
      <c r="DK67" s="257">
        <f t="shared" si="12"/>
        <v>1.65</v>
      </c>
      <c r="DL67" s="257"/>
      <c r="DM67" s="267">
        <f t="shared" si="17"/>
        <v>10.200000000000001</v>
      </c>
      <c r="DN67" s="532">
        <v>10.2</v>
      </c>
      <c r="DO67" s="424">
        <v>0</v>
      </c>
      <c r="DP67" s="424"/>
      <c r="DQ67" s="424">
        <v>0</v>
      </c>
      <c r="DR67" s="424"/>
      <c r="DS67" s="424">
        <v>4.6</v>
      </c>
      <c r="DT67" s="424" t="s">
        <v>705</v>
      </c>
      <c r="DU67" s="424">
        <f t="shared" si="20"/>
        <v>554.6</v>
      </c>
      <c r="DV67" s="424"/>
      <c r="DW67" s="348">
        <f t="shared" si="19"/>
        <v>14.8</v>
      </c>
      <c r="DX67" s="532">
        <v>14.8</v>
      </c>
      <c r="DY67" s="347">
        <v>0</v>
      </c>
      <c r="DZ67" s="347"/>
      <c r="EA67" s="347">
        <v>0</v>
      </c>
      <c r="EB67" s="347"/>
      <c r="EC67" s="347">
        <v>0</v>
      </c>
      <c r="ED67" s="347">
        <v>0</v>
      </c>
      <c r="EE67" s="347"/>
      <c r="EF67" s="347"/>
      <c r="EG67" s="472">
        <v>0</v>
      </c>
      <c r="EH67" s="574">
        <v>0</v>
      </c>
      <c r="EI67" s="472">
        <v>1</v>
      </c>
      <c r="EJ67" s="472">
        <v>0</v>
      </c>
      <c r="EK67" s="472">
        <f t="shared" si="13"/>
        <v>1</v>
      </c>
      <c r="EL67" s="472">
        <v>36.56</v>
      </c>
      <c r="EM67" s="574" t="s">
        <v>290</v>
      </c>
    </row>
    <row r="68" spans="1:143" ht="12.75">
      <c r="A68" s="467">
        <v>6092</v>
      </c>
      <c r="B68" s="322">
        <v>53</v>
      </c>
      <c r="C68" s="170" t="s">
        <v>9</v>
      </c>
      <c r="D68" s="323" t="s">
        <v>25</v>
      </c>
      <c r="E68" s="334">
        <v>40969</v>
      </c>
      <c r="F68" s="337">
        <v>46</v>
      </c>
      <c r="G68" s="336">
        <v>40969</v>
      </c>
      <c r="H68" s="337"/>
      <c r="I68" s="336"/>
      <c r="J68" s="337"/>
      <c r="K68" s="336"/>
      <c r="L68" s="334"/>
      <c r="M68" s="334">
        <v>40932</v>
      </c>
      <c r="N68" s="247" t="s">
        <v>406</v>
      </c>
      <c r="O68" s="617">
        <v>4</v>
      </c>
      <c r="P68" s="247" t="s">
        <v>422</v>
      </c>
      <c r="Q68" s="617">
        <v>80</v>
      </c>
      <c r="R68" s="209">
        <v>0</v>
      </c>
      <c r="S68" s="209">
        <v>702.6</v>
      </c>
      <c r="T68" s="209">
        <v>0</v>
      </c>
      <c r="U68" s="209">
        <v>0</v>
      </c>
      <c r="V68" s="209">
        <v>735.2</v>
      </c>
      <c r="W68" s="209">
        <v>302</v>
      </c>
      <c r="X68" s="209">
        <f t="shared" si="4"/>
        <v>1739.8000000000002</v>
      </c>
      <c r="Y68" s="532">
        <v>0</v>
      </c>
      <c r="Z68" s="224">
        <v>0</v>
      </c>
      <c r="AA68" s="219">
        <f t="shared" si="5"/>
        <v>3550.22</v>
      </c>
      <c r="AB68" s="613">
        <v>3550.22</v>
      </c>
      <c r="AC68" s="613"/>
      <c r="AD68" s="605">
        <f t="shared" si="6"/>
        <v>3550.22</v>
      </c>
      <c r="AE68" s="342">
        <v>182</v>
      </c>
      <c r="AF68" s="373"/>
      <c r="AG68" s="374"/>
      <c r="AH68" s="374" t="s">
        <v>440</v>
      </c>
      <c r="AI68" s="374"/>
      <c r="AJ68" s="374"/>
      <c r="AK68" s="363">
        <v>1739.8</v>
      </c>
      <c r="AL68" s="363">
        <v>0.47</v>
      </c>
      <c r="AM68" s="383">
        <v>302</v>
      </c>
      <c r="AN68" s="383">
        <v>0.03</v>
      </c>
      <c r="AO68" s="158">
        <v>1</v>
      </c>
      <c r="AP68" s="158">
        <v>0</v>
      </c>
      <c r="AQ68" s="171">
        <v>0</v>
      </c>
      <c r="AR68" s="158">
        <v>0</v>
      </c>
      <c r="AS68" s="158">
        <v>0</v>
      </c>
      <c r="AT68" s="158">
        <v>1</v>
      </c>
      <c r="AU68" s="277" t="s">
        <v>519</v>
      </c>
      <c r="AV68" s="257">
        <v>7.56</v>
      </c>
      <c r="AW68" s="256">
        <v>25.95</v>
      </c>
      <c r="AX68" s="163">
        <v>0</v>
      </c>
      <c r="AY68" s="254" t="s">
        <v>516</v>
      </c>
      <c r="AZ68" s="552" t="s">
        <v>538</v>
      </c>
      <c r="BA68" s="262" t="s">
        <v>538</v>
      </c>
      <c r="BB68" s="262" t="s">
        <v>538</v>
      </c>
      <c r="BC68" s="262" t="s">
        <v>538</v>
      </c>
      <c r="BD68" s="262" t="s">
        <v>538</v>
      </c>
      <c r="BE68" s="262" t="s">
        <v>538</v>
      </c>
      <c r="BF68" s="262">
        <v>0</v>
      </c>
      <c r="BG68" s="552" t="s">
        <v>538</v>
      </c>
      <c r="BH68" s="552" t="s">
        <v>538</v>
      </c>
      <c r="BI68" s="168">
        <v>0</v>
      </c>
      <c r="BJ68" s="168">
        <v>0</v>
      </c>
      <c r="BK68" s="168">
        <v>0</v>
      </c>
      <c r="BL68" s="586"/>
      <c r="BM68" s="169">
        <v>1980.37</v>
      </c>
      <c r="BN68" s="198">
        <v>0.18</v>
      </c>
      <c r="BO68" s="198">
        <f t="shared" si="7"/>
        <v>0.0257143</v>
      </c>
      <c r="BP68" s="198">
        <f t="shared" si="8"/>
        <v>50.9238</v>
      </c>
      <c r="BQ68" s="353" t="s">
        <v>538</v>
      </c>
      <c r="BR68" s="169" t="s">
        <v>181</v>
      </c>
      <c r="BS68" s="169" t="s">
        <v>553</v>
      </c>
      <c r="BT68" s="301">
        <v>1</v>
      </c>
      <c r="BU68" s="264">
        <v>0</v>
      </c>
      <c r="BV68" s="301"/>
      <c r="BW68" s="389" t="s">
        <v>440</v>
      </c>
      <c r="BX68" s="301">
        <v>1</v>
      </c>
      <c r="BY68" s="264">
        <v>4.44</v>
      </c>
      <c r="BZ68" s="299">
        <v>3550.22</v>
      </c>
      <c r="CA68" s="270">
        <v>0.83</v>
      </c>
      <c r="CB68" s="270">
        <v>0.48</v>
      </c>
      <c r="CC68" s="270">
        <v>0</v>
      </c>
      <c r="CD68" s="270">
        <v>0.29</v>
      </c>
      <c r="CE68" s="270">
        <v>0.29</v>
      </c>
      <c r="CF68" s="270">
        <v>0.17</v>
      </c>
      <c r="CG68" s="270">
        <v>2.6</v>
      </c>
      <c r="CH68" s="270">
        <f t="shared" si="9"/>
        <v>4.66</v>
      </c>
      <c r="CI68" s="270" t="s">
        <v>290</v>
      </c>
      <c r="CJ68" s="270">
        <v>0</v>
      </c>
      <c r="CK68" s="270"/>
      <c r="CL68" s="270">
        <f t="shared" si="10"/>
        <v>4.66</v>
      </c>
      <c r="CM68" s="416">
        <v>3.08</v>
      </c>
      <c r="CN68" s="416" t="s">
        <v>691</v>
      </c>
      <c r="CO68" s="416">
        <v>0.13</v>
      </c>
      <c r="CP68" s="473" t="s">
        <v>321</v>
      </c>
      <c r="CQ68" s="416">
        <v>0.35</v>
      </c>
      <c r="CR68" s="473" t="s">
        <v>214</v>
      </c>
      <c r="CS68" s="416">
        <v>0.14</v>
      </c>
      <c r="CT68" s="473" t="s">
        <v>281</v>
      </c>
      <c r="CU68" s="416">
        <v>0.06</v>
      </c>
      <c r="CV68" s="416">
        <v>0.13</v>
      </c>
      <c r="CW68" s="416">
        <v>0</v>
      </c>
      <c r="CX68" s="416"/>
      <c r="CY68" s="416">
        <f t="shared" si="11"/>
        <v>0.19</v>
      </c>
      <c r="CZ68" s="416"/>
      <c r="DA68" s="257">
        <v>0.53</v>
      </c>
      <c r="DB68" s="257">
        <v>0.36</v>
      </c>
      <c r="DC68" s="257">
        <v>0.11</v>
      </c>
      <c r="DD68" s="257">
        <v>0.11</v>
      </c>
      <c r="DE68" s="257">
        <v>0.17</v>
      </c>
      <c r="DF68" s="257">
        <v>0</v>
      </c>
      <c r="DG68" s="257">
        <v>0.12</v>
      </c>
      <c r="DH68" s="257">
        <v>0.12</v>
      </c>
      <c r="DI68" s="257">
        <v>0.13</v>
      </c>
      <c r="DJ68" s="257">
        <v>0</v>
      </c>
      <c r="DK68" s="257">
        <f t="shared" si="12"/>
        <v>1.65</v>
      </c>
      <c r="DL68" s="257"/>
      <c r="DM68" s="267">
        <f t="shared" si="17"/>
        <v>10.200000000000001</v>
      </c>
      <c r="DN68" s="532">
        <v>10.2</v>
      </c>
      <c r="DO68" s="424">
        <v>0</v>
      </c>
      <c r="DP68" s="424"/>
      <c r="DQ68" s="424">
        <v>0</v>
      </c>
      <c r="DR68" s="424"/>
      <c r="DS68" s="424">
        <v>4.6</v>
      </c>
      <c r="DT68" s="424" t="s">
        <v>705</v>
      </c>
      <c r="DU68" s="424">
        <f t="shared" si="20"/>
        <v>3550.22</v>
      </c>
      <c r="DV68" s="424"/>
      <c r="DW68" s="348">
        <f t="shared" si="19"/>
        <v>14.8</v>
      </c>
      <c r="DX68" s="532">
        <v>14.8</v>
      </c>
      <c r="DY68" s="347">
        <v>0</v>
      </c>
      <c r="DZ68" s="347"/>
      <c r="EA68" s="347">
        <v>0</v>
      </c>
      <c r="EB68" s="347"/>
      <c r="EC68" s="347">
        <v>0</v>
      </c>
      <c r="ED68" s="347">
        <v>0</v>
      </c>
      <c r="EE68" s="347"/>
      <c r="EF68" s="347"/>
      <c r="EG68" s="472">
        <v>0</v>
      </c>
      <c r="EH68" s="574">
        <v>0</v>
      </c>
      <c r="EI68" s="472">
        <v>1</v>
      </c>
      <c r="EJ68" s="472">
        <v>0</v>
      </c>
      <c r="EK68" s="472">
        <f t="shared" si="13"/>
        <v>1</v>
      </c>
      <c r="EL68" s="472">
        <v>36.56</v>
      </c>
      <c r="EM68" s="574" t="s">
        <v>290</v>
      </c>
    </row>
    <row r="69" spans="1:143" ht="12.75">
      <c r="A69" s="467">
        <v>6096</v>
      </c>
      <c r="B69" s="322">
        <v>54</v>
      </c>
      <c r="C69" s="170" t="s">
        <v>9</v>
      </c>
      <c r="D69" s="323">
        <v>62</v>
      </c>
      <c r="E69" s="334">
        <v>40664</v>
      </c>
      <c r="F69" s="337">
        <v>34</v>
      </c>
      <c r="G69" s="336">
        <v>40648</v>
      </c>
      <c r="H69" s="337"/>
      <c r="I69" s="336"/>
      <c r="J69" s="337"/>
      <c r="K69" s="336"/>
      <c r="L69" s="334"/>
      <c r="M69" s="336">
        <v>40648</v>
      </c>
      <c r="N69" s="250" t="s">
        <v>413</v>
      </c>
      <c r="O69" s="619">
        <v>1</v>
      </c>
      <c r="P69" s="250" t="s">
        <v>423</v>
      </c>
      <c r="Q69" s="619">
        <v>8</v>
      </c>
      <c r="R69" s="209">
        <v>0</v>
      </c>
      <c r="S69" s="209">
        <v>0</v>
      </c>
      <c r="T69" s="209">
        <v>0</v>
      </c>
      <c r="U69" s="209">
        <v>0</v>
      </c>
      <c r="V69" s="209">
        <v>0</v>
      </c>
      <c r="W69" s="209">
        <v>22.4</v>
      </c>
      <c r="X69" s="209">
        <f t="shared" si="4"/>
        <v>22.4</v>
      </c>
      <c r="Y69" s="532">
        <v>0</v>
      </c>
      <c r="Z69" s="224">
        <v>0</v>
      </c>
      <c r="AA69" s="219">
        <f t="shared" si="5"/>
        <v>298.9</v>
      </c>
      <c r="AB69" s="613">
        <v>298.9</v>
      </c>
      <c r="AC69" s="613"/>
      <c r="AD69" s="605">
        <f t="shared" si="6"/>
        <v>298.9</v>
      </c>
      <c r="AE69" s="342">
        <v>21</v>
      </c>
      <c r="AF69" s="373"/>
      <c r="AG69" s="374"/>
      <c r="AH69" s="374" t="s">
        <v>440</v>
      </c>
      <c r="AI69" s="374"/>
      <c r="AJ69" s="374"/>
      <c r="AK69" s="363">
        <v>22.4</v>
      </c>
      <c r="AL69" s="363">
        <v>0.47</v>
      </c>
      <c r="AM69" s="383">
        <v>24.6</v>
      </c>
      <c r="AN69" s="383">
        <v>0.03</v>
      </c>
      <c r="AO69" s="158">
        <v>0</v>
      </c>
      <c r="AP69" s="158">
        <v>0</v>
      </c>
      <c r="AQ69" s="171">
        <v>0</v>
      </c>
      <c r="AR69" s="158">
        <v>0</v>
      </c>
      <c r="AS69" s="158">
        <v>0</v>
      </c>
      <c r="AT69" s="158">
        <v>0</v>
      </c>
      <c r="AU69" s="277" t="s">
        <v>519</v>
      </c>
      <c r="AV69" s="257">
        <v>7.56</v>
      </c>
      <c r="AW69" s="256">
        <v>25.95</v>
      </c>
      <c r="AX69" s="163">
        <v>0</v>
      </c>
      <c r="AY69" s="254" t="s">
        <v>516</v>
      </c>
      <c r="AZ69" s="552" t="s">
        <v>538</v>
      </c>
      <c r="BA69" s="262" t="s">
        <v>538</v>
      </c>
      <c r="BB69" s="262" t="s">
        <v>538</v>
      </c>
      <c r="BC69" s="262" t="s">
        <v>538</v>
      </c>
      <c r="BD69" s="262" t="s">
        <v>538</v>
      </c>
      <c r="BE69" s="262" t="s">
        <v>538</v>
      </c>
      <c r="BF69" s="262">
        <v>0</v>
      </c>
      <c r="BG69" s="552" t="s">
        <v>538</v>
      </c>
      <c r="BH69" s="552" t="s">
        <v>538</v>
      </c>
      <c r="BI69" s="168">
        <v>0</v>
      </c>
      <c r="BJ69" s="168">
        <v>0</v>
      </c>
      <c r="BK69" s="168">
        <v>0</v>
      </c>
      <c r="BL69" s="586"/>
      <c r="BM69" s="289" t="s">
        <v>538</v>
      </c>
      <c r="BN69" s="289" t="s">
        <v>538</v>
      </c>
      <c r="BO69" s="289" t="s">
        <v>538</v>
      </c>
      <c r="BP69" s="289" t="s">
        <v>538</v>
      </c>
      <c r="BQ69" s="289" t="s">
        <v>538</v>
      </c>
      <c r="BR69" s="169" t="s">
        <v>183</v>
      </c>
      <c r="BS69" s="553" t="s">
        <v>538</v>
      </c>
      <c r="BT69" s="301">
        <v>1</v>
      </c>
      <c r="BU69" s="264">
        <v>0</v>
      </c>
      <c r="BV69" s="301"/>
      <c r="BW69" s="389" t="s">
        <v>440</v>
      </c>
      <c r="BX69" s="301">
        <v>1</v>
      </c>
      <c r="BY69" s="264">
        <v>4.44</v>
      </c>
      <c r="BZ69" s="299">
        <v>298.9</v>
      </c>
      <c r="CA69" s="270">
        <v>0.83</v>
      </c>
      <c r="CB69" s="270">
        <v>0</v>
      </c>
      <c r="CC69" s="270">
        <v>0</v>
      </c>
      <c r="CD69" s="270">
        <v>0.29</v>
      </c>
      <c r="CE69" s="270">
        <v>0.29</v>
      </c>
      <c r="CF69" s="270">
        <v>0.17</v>
      </c>
      <c r="CG69" s="270">
        <v>2.6</v>
      </c>
      <c r="CH69" s="270">
        <f t="shared" si="9"/>
        <v>4.18</v>
      </c>
      <c r="CI69" s="270" t="s">
        <v>290</v>
      </c>
      <c r="CJ69" s="270">
        <v>0</v>
      </c>
      <c r="CK69" s="270"/>
      <c r="CL69" s="270">
        <f t="shared" si="10"/>
        <v>4.18</v>
      </c>
      <c r="CM69" s="416">
        <v>3.08</v>
      </c>
      <c r="CN69" s="416" t="s">
        <v>691</v>
      </c>
      <c r="CO69" s="416">
        <v>0.13</v>
      </c>
      <c r="CP69" s="473" t="s">
        <v>321</v>
      </c>
      <c r="CQ69" s="416">
        <v>0.35</v>
      </c>
      <c r="CR69" s="473" t="s">
        <v>214</v>
      </c>
      <c r="CS69" s="416">
        <v>0.14</v>
      </c>
      <c r="CT69" s="473" t="s">
        <v>281</v>
      </c>
      <c r="CU69" s="416">
        <v>0.06</v>
      </c>
      <c r="CV69" s="416">
        <v>0.13</v>
      </c>
      <c r="CW69" s="416">
        <v>0</v>
      </c>
      <c r="CX69" s="416"/>
      <c r="CY69" s="416">
        <f t="shared" si="11"/>
        <v>0.19</v>
      </c>
      <c r="CZ69" s="416"/>
      <c r="DA69" s="257">
        <v>0</v>
      </c>
      <c r="DB69" s="257">
        <v>0</v>
      </c>
      <c r="DC69" s="257">
        <v>0</v>
      </c>
      <c r="DD69" s="257">
        <v>0</v>
      </c>
      <c r="DE69" s="257">
        <v>0</v>
      </c>
      <c r="DF69" s="257">
        <v>0</v>
      </c>
      <c r="DG69" s="257">
        <v>0</v>
      </c>
      <c r="DH69" s="257">
        <v>0</v>
      </c>
      <c r="DI69" s="257">
        <v>0</v>
      </c>
      <c r="DJ69" s="478">
        <v>3</v>
      </c>
      <c r="DK69" s="257">
        <f t="shared" si="12"/>
        <v>3</v>
      </c>
      <c r="DL69" s="257"/>
      <c r="DM69" s="267">
        <f t="shared" si="17"/>
        <v>11.069999999999999</v>
      </c>
      <c r="DN69" s="532">
        <v>11.07</v>
      </c>
      <c r="DO69" s="424">
        <v>0</v>
      </c>
      <c r="DP69" s="424"/>
      <c r="DQ69" s="424">
        <v>0</v>
      </c>
      <c r="DR69" s="424"/>
      <c r="DS69" s="424">
        <v>4.6</v>
      </c>
      <c r="DT69" s="424" t="s">
        <v>705</v>
      </c>
      <c r="DU69" s="424">
        <f t="shared" si="20"/>
        <v>298.9</v>
      </c>
      <c r="DV69" s="424"/>
      <c r="DW69" s="348">
        <f t="shared" si="19"/>
        <v>15.669999999999998</v>
      </c>
      <c r="DX69" s="532">
        <v>15.67</v>
      </c>
      <c r="DY69" s="347">
        <v>3</v>
      </c>
      <c r="DZ69" s="347"/>
      <c r="EA69" s="347">
        <v>0</v>
      </c>
      <c r="EB69" s="347"/>
      <c r="EC69" s="347">
        <v>0</v>
      </c>
      <c r="ED69" s="347">
        <v>0</v>
      </c>
      <c r="EE69" s="347"/>
      <c r="EF69" s="347"/>
      <c r="EG69" s="472">
        <v>0</v>
      </c>
      <c r="EH69" s="574">
        <v>0</v>
      </c>
      <c r="EI69" s="472">
        <v>1</v>
      </c>
      <c r="EJ69" s="472">
        <v>0</v>
      </c>
      <c r="EK69" s="472">
        <f t="shared" si="13"/>
        <v>1</v>
      </c>
      <c r="EL69" s="472">
        <v>36.56</v>
      </c>
      <c r="EM69" s="574" t="s">
        <v>290</v>
      </c>
    </row>
    <row r="70" spans="1:143" ht="12.75">
      <c r="A70" s="467">
        <v>6129</v>
      </c>
      <c r="B70" s="322">
        <v>55</v>
      </c>
      <c r="C70" s="318" t="s">
        <v>26</v>
      </c>
      <c r="D70" s="323">
        <v>15</v>
      </c>
      <c r="E70" s="334">
        <v>42186</v>
      </c>
      <c r="F70" s="337">
        <v>54</v>
      </c>
      <c r="G70" s="336">
        <v>42179</v>
      </c>
      <c r="H70" s="337"/>
      <c r="I70" s="336"/>
      <c r="J70" s="337"/>
      <c r="K70" s="336"/>
      <c r="L70" s="334"/>
      <c r="M70" s="336">
        <v>42179</v>
      </c>
      <c r="N70" s="250" t="s">
        <v>414</v>
      </c>
      <c r="O70" s="619">
        <v>4</v>
      </c>
      <c r="P70" s="250" t="s">
        <v>422</v>
      </c>
      <c r="Q70" s="619">
        <v>70</v>
      </c>
      <c r="R70" s="209">
        <v>0</v>
      </c>
      <c r="S70" s="209">
        <v>0</v>
      </c>
      <c r="T70" s="209">
        <v>0</v>
      </c>
      <c r="U70" s="209">
        <v>0</v>
      </c>
      <c r="V70" s="209">
        <v>709.2</v>
      </c>
      <c r="W70" s="209">
        <v>280.5</v>
      </c>
      <c r="X70" s="209">
        <f t="shared" si="4"/>
        <v>989.7</v>
      </c>
      <c r="Y70" s="532">
        <v>0</v>
      </c>
      <c r="Z70" s="224">
        <v>0</v>
      </c>
      <c r="AA70" s="219">
        <f t="shared" si="5"/>
        <v>3349.2</v>
      </c>
      <c r="AB70" s="613">
        <v>3349.2</v>
      </c>
      <c r="AC70" s="613"/>
      <c r="AD70" s="605">
        <f>SUM(AB70-AC70)</f>
        <v>3349.2</v>
      </c>
      <c r="AE70" s="342">
        <v>184</v>
      </c>
      <c r="AF70" s="373"/>
      <c r="AG70" s="374" t="s">
        <v>440</v>
      </c>
      <c r="AH70" s="374"/>
      <c r="AI70" s="374"/>
      <c r="AJ70" s="374"/>
      <c r="AK70" s="363">
        <v>989.7</v>
      </c>
      <c r="AL70" s="363">
        <v>0.47</v>
      </c>
      <c r="AM70" s="383">
        <v>280.5</v>
      </c>
      <c r="AN70" s="383">
        <v>0.03</v>
      </c>
      <c r="AO70" s="158">
        <v>1</v>
      </c>
      <c r="AP70" s="158">
        <v>1</v>
      </c>
      <c r="AQ70" s="171">
        <v>0</v>
      </c>
      <c r="AR70" s="158">
        <v>0</v>
      </c>
      <c r="AS70" s="158">
        <v>0</v>
      </c>
      <c r="AT70" s="158">
        <v>0</v>
      </c>
      <c r="AU70" s="277" t="s">
        <v>519</v>
      </c>
      <c r="AV70" s="257">
        <v>7.56</v>
      </c>
      <c r="AW70" s="256">
        <v>25.95</v>
      </c>
      <c r="AX70" s="163">
        <v>0</v>
      </c>
      <c r="AY70" s="254" t="s">
        <v>516</v>
      </c>
      <c r="AZ70" s="552" t="s">
        <v>538</v>
      </c>
      <c r="BA70" s="262" t="s">
        <v>538</v>
      </c>
      <c r="BB70" s="262" t="s">
        <v>538</v>
      </c>
      <c r="BC70" s="262" t="s">
        <v>538</v>
      </c>
      <c r="BD70" s="262" t="s">
        <v>538</v>
      </c>
      <c r="BE70" s="262" t="s">
        <v>538</v>
      </c>
      <c r="BF70" s="262">
        <v>0</v>
      </c>
      <c r="BG70" s="552" t="s">
        <v>538</v>
      </c>
      <c r="BH70" s="552" t="s">
        <v>538</v>
      </c>
      <c r="BI70" s="168">
        <v>1</v>
      </c>
      <c r="BJ70" s="168">
        <v>1</v>
      </c>
      <c r="BK70" s="198">
        <v>1755.25</v>
      </c>
      <c r="BL70" s="289" t="s">
        <v>201</v>
      </c>
      <c r="BM70" s="169">
        <v>1980.37</v>
      </c>
      <c r="BN70" s="198">
        <v>0.18</v>
      </c>
      <c r="BO70" s="198">
        <f t="shared" si="7"/>
        <v>0.0257143</v>
      </c>
      <c r="BP70" s="198">
        <f t="shared" si="8"/>
        <v>50.9238</v>
      </c>
      <c r="BQ70" s="198" t="s">
        <v>657</v>
      </c>
      <c r="BR70" s="169" t="s">
        <v>181</v>
      </c>
      <c r="BS70" s="169" t="s">
        <v>553</v>
      </c>
      <c r="BT70" s="301">
        <v>1</v>
      </c>
      <c r="BU70" s="264">
        <v>0</v>
      </c>
      <c r="BV70" s="301"/>
      <c r="BW70" s="389" t="s">
        <v>440</v>
      </c>
      <c r="BX70" s="301">
        <v>1</v>
      </c>
      <c r="BY70" s="264">
        <v>4.44</v>
      </c>
      <c r="BZ70" s="299">
        <v>3349.2</v>
      </c>
      <c r="CA70" s="270">
        <v>0.83</v>
      </c>
      <c r="CB70" s="270">
        <v>0.48</v>
      </c>
      <c r="CC70" s="270">
        <v>0</v>
      </c>
      <c r="CD70" s="270">
        <v>0.29</v>
      </c>
      <c r="CE70" s="270">
        <v>0.29</v>
      </c>
      <c r="CF70" s="270">
        <v>0.17</v>
      </c>
      <c r="CG70" s="270">
        <v>2.6</v>
      </c>
      <c r="CH70" s="270">
        <f t="shared" si="9"/>
        <v>4.66</v>
      </c>
      <c r="CI70" s="270" t="s">
        <v>290</v>
      </c>
      <c r="CJ70" s="270">
        <v>0</v>
      </c>
      <c r="CK70" s="270"/>
      <c r="CL70" s="270">
        <f t="shared" si="10"/>
        <v>4.66</v>
      </c>
      <c r="CM70" s="416">
        <v>3.08</v>
      </c>
      <c r="CN70" s="416" t="s">
        <v>691</v>
      </c>
      <c r="CO70" s="416">
        <v>0.13</v>
      </c>
      <c r="CP70" s="473" t="s">
        <v>321</v>
      </c>
      <c r="CQ70" s="416">
        <v>0.35</v>
      </c>
      <c r="CR70" s="473" t="s">
        <v>214</v>
      </c>
      <c r="CS70" s="416">
        <v>0.14</v>
      </c>
      <c r="CT70" s="473" t="s">
        <v>281</v>
      </c>
      <c r="CU70" s="416">
        <v>0.06</v>
      </c>
      <c r="CV70" s="416">
        <v>0.13</v>
      </c>
      <c r="CW70" s="416">
        <v>0</v>
      </c>
      <c r="CX70" s="416"/>
      <c r="CY70" s="416">
        <f t="shared" si="11"/>
        <v>0.19</v>
      </c>
      <c r="CZ70" s="416"/>
      <c r="DA70" s="257">
        <v>0.53</v>
      </c>
      <c r="DB70" s="257">
        <v>0.36</v>
      </c>
      <c r="DC70" s="257">
        <v>0.11</v>
      </c>
      <c r="DD70" s="257">
        <v>0.11</v>
      </c>
      <c r="DE70" s="257">
        <v>0.17</v>
      </c>
      <c r="DF70" s="257">
        <v>0</v>
      </c>
      <c r="DG70" s="257">
        <v>0.12</v>
      </c>
      <c r="DH70" s="257">
        <v>0.12</v>
      </c>
      <c r="DI70" s="257">
        <v>0.13</v>
      </c>
      <c r="DJ70" s="257">
        <v>0</v>
      </c>
      <c r="DK70" s="257">
        <f t="shared" si="12"/>
        <v>1.65</v>
      </c>
      <c r="DL70" s="257"/>
      <c r="DM70" s="267">
        <f t="shared" si="17"/>
        <v>10.200000000000001</v>
      </c>
      <c r="DN70" s="532">
        <v>10.2</v>
      </c>
      <c r="DO70" s="424">
        <v>0</v>
      </c>
      <c r="DP70" s="424"/>
      <c r="DQ70" s="424">
        <v>0</v>
      </c>
      <c r="DR70" s="424"/>
      <c r="DS70" s="424">
        <v>4.6</v>
      </c>
      <c r="DT70" s="424" t="s">
        <v>705</v>
      </c>
      <c r="DU70" s="424">
        <f t="shared" si="20"/>
        <v>3349.2</v>
      </c>
      <c r="DV70" s="424"/>
      <c r="DW70" s="348">
        <f t="shared" si="19"/>
        <v>14.8</v>
      </c>
      <c r="DX70" s="532">
        <v>14.8</v>
      </c>
      <c r="DY70" s="347">
        <v>2</v>
      </c>
      <c r="DZ70" s="347"/>
      <c r="EA70" s="347">
        <v>0</v>
      </c>
      <c r="EB70" s="347"/>
      <c r="EC70" s="347">
        <v>0</v>
      </c>
      <c r="ED70" s="347">
        <v>0</v>
      </c>
      <c r="EE70" s="347"/>
      <c r="EF70" s="347"/>
      <c r="EG70" s="472">
        <v>0</v>
      </c>
      <c r="EH70" s="574">
        <v>0</v>
      </c>
      <c r="EI70" s="472">
        <v>1</v>
      </c>
      <c r="EJ70" s="472">
        <v>0</v>
      </c>
      <c r="EK70" s="472">
        <f t="shared" si="13"/>
        <v>1</v>
      </c>
      <c r="EL70" s="472">
        <v>36.56</v>
      </c>
      <c r="EM70" s="574" t="s">
        <v>290</v>
      </c>
    </row>
    <row r="71" spans="1:143" ht="12.75">
      <c r="A71" s="467">
        <v>6145</v>
      </c>
      <c r="B71" s="322">
        <v>56</v>
      </c>
      <c r="C71" s="170" t="s">
        <v>9</v>
      </c>
      <c r="D71" s="323">
        <v>54</v>
      </c>
      <c r="E71" s="334">
        <v>41730</v>
      </c>
      <c r="F71" s="337">
        <v>40</v>
      </c>
      <c r="G71" s="336">
        <v>41730</v>
      </c>
      <c r="H71" s="337"/>
      <c r="I71" s="336"/>
      <c r="J71" s="337"/>
      <c r="K71" s="336"/>
      <c r="L71" s="334"/>
      <c r="M71" s="334">
        <v>41725</v>
      </c>
      <c r="N71" s="247" t="s">
        <v>415</v>
      </c>
      <c r="O71" s="617">
        <v>4</v>
      </c>
      <c r="P71" s="247" t="s">
        <v>422</v>
      </c>
      <c r="Q71" s="617">
        <v>80</v>
      </c>
      <c r="R71" s="209">
        <v>0</v>
      </c>
      <c r="S71" s="209">
        <v>0</v>
      </c>
      <c r="T71" s="209">
        <v>0</v>
      </c>
      <c r="U71" s="209">
        <v>0</v>
      </c>
      <c r="V71" s="209">
        <v>804.2</v>
      </c>
      <c r="W71" s="209">
        <v>251</v>
      </c>
      <c r="X71" s="209">
        <f t="shared" si="4"/>
        <v>1055.2</v>
      </c>
      <c r="Y71" s="532">
        <v>0</v>
      </c>
      <c r="Z71" s="224">
        <v>0</v>
      </c>
      <c r="AA71" s="219">
        <f t="shared" si="5"/>
        <v>3519.9</v>
      </c>
      <c r="AB71" s="613">
        <v>3519.9</v>
      </c>
      <c r="AC71" s="613"/>
      <c r="AD71" s="605">
        <f t="shared" si="6"/>
        <v>3519.9</v>
      </c>
      <c r="AE71" s="342">
        <v>163</v>
      </c>
      <c r="AF71" s="373"/>
      <c r="AG71" s="374" t="s">
        <v>440</v>
      </c>
      <c r="AH71" s="374"/>
      <c r="AI71" s="374"/>
      <c r="AJ71" s="374"/>
      <c r="AK71" s="363">
        <v>1055.2</v>
      </c>
      <c r="AL71" s="363"/>
      <c r="AM71" s="383">
        <v>251</v>
      </c>
      <c r="AN71" s="383">
        <v>0.03</v>
      </c>
      <c r="AO71" s="158">
        <v>1</v>
      </c>
      <c r="AP71" s="158">
        <v>1</v>
      </c>
      <c r="AQ71" s="171">
        <v>0</v>
      </c>
      <c r="AR71" s="158">
        <v>0</v>
      </c>
      <c r="AS71" s="158">
        <v>0</v>
      </c>
      <c r="AT71" s="158">
        <v>0</v>
      </c>
      <c r="AU71" s="277" t="s">
        <v>519</v>
      </c>
      <c r="AV71" s="257">
        <v>7.56</v>
      </c>
      <c r="AW71" s="256">
        <v>25.95</v>
      </c>
      <c r="AX71" s="163">
        <v>0</v>
      </c>
      <c r="AY71" s="254" t="s">
        <v>516</v>
      </c>
      <c r="AZ71" s="552" t="s">
        <v>538</v>
      </c>
      <c r="BA71" s="262" t="s">
        <v>538</v>
      </c>
      <c r="BB71" s="262" t="s">
        <v>538</v>
      </c>
      <c r="BC71" s="262" t="s">
        <v>538</v>
      </c>
      <c r="BD71" s="262" t="s">
        <v>538</v>
      </c>
      <c r="BE71" s="262" t="s">
        <v>538</v>
      </c>
      <c r="BF71" s="262">
        <v>0</v>
      </c>
      <c r="BG71" s="552" t="s">
        <v>538</v>
      </c>
      <c r="BH71" s="552" t="s">
        <v>538</v>
      </c>
      <c r="BI71" s="168">
        <v>1</v>
      </c>
      <c r="BJ71" s="168">
        <v>1</v>
      </c>
      <c r="BK71" s="198">
        <v>1600</v>
      </c>
      <c r="BL71" s="289" t="s">
        <v>224</v>
      </c>
      <c r="BM71" s="169">
        <v>1980.37</v>
      </c>
      <c r="BN71" s="198">
        <v>0.18</v>
      </c>
      <c r="BO71" s="198">
        <f t="shared" si="7"/>
        <v>0.0257143</v>
      </c>
      <c r="BP71" s="198">
        <f t="shared" si="8"/>
        <v>50.9238</v>
      </c>
      <c r="BQ71" s="198" t="s">
        <v>657</v>
      </c>
      <c r="BR71" s="169" t="s">
        <v>181</v>
      </c>
      <c r="BS71" s="169" t="s">
        <v>553</v>
      </c>
      <c r="BT71" s="301">
        <v>1</v>
      </c>
      <c r="BU71" s="264">
        <v>0</v>
      </c>
      <c r="BV71" s="301"/>
      <c r="BW71" s="389" t="s">
        <v>440</v>
      </c>
      <c r="BX71" s="301">
        <v>1</v>
      </c>
      <c r="BY71" s="264">
        <v>4.44</v>
      </c>
      <c r="BZ71" s="299">
        <v>3519.9</v>
      </c>
      <c r="CA71" s="270">
        <v>0.83</v>
      </c>
      <c r="CB71" s="270">
        <v>0.48</v>
      </c>
      <c r="CC71" s="270">
        <v>0</v>
      </c>
      <c r="CD71" s="270">
        <v>0.29</v>
      </c>
      <c r="CE71" s="270">
        <v>0.29</v>
      </c>
      <c r="CF71" s="270">
        <v>0.17</v>
      </c>
      <c r="CG71" s="270">
        <v>2.6</v>
      </c>
      <c r="CH71" s="270">
        <f t="shared" si="9"/>
        <v>4.66</v>
      </c>
      <c r="CI71" s="270" t="s">
        <v>290</v>
      </c>
      <c r="CJ71" s="270">
        <v>0</v>
      </c>
      <c r="CK71" s="270"/>
      <c r="CL71" s="270">
        <f t="shared" si="10"/>
        <v>4.66</v>
      </c>
      <c r="CM71" s="416">
        <v>3.08</v>
      </c>
      <c r="CN71" s="416" t="s">
        <v>691</v>
      </c>
      <c r="CO71" s="416">
        <v>0.13</v>
      </c>
      <c r="CP71" s="473" t="s">
        <v>321</v>
      </c>
      <c r="CQ71" s="416">
        <v>0.35</v>
      </c>
      <c r="CR71" s="473" t="s">
        <v>214</v>
      </c>
      <c r="CS71" s="416">
        <v>0.14</v>
      </c>
      <c r="CT71" s="473" t="s">
        <v>281</v>
      </c>
      <c r="CU71" s="416">
        <v>0.06</v>
      </c>
      <c r="CV71" s="416">
        <v>0.13</v>
      </c>
      <c r="CW71" s="416">
        <v>0</v>
      </c>
      <c r="CX71" s="416"/>
      <c r="CY71" s="416">
        <f t="shared" si="11"/>
        <v>0.19</v>
      </c>
      <c r="CZ71" s="416"/>
      <c r="DA71" s="257">
        <v>0.53</v>
      </c>
      <c r="DB71" s="257">
        <v>0.36</v>
      </c>
      <c r="DC71" s="257">
        <v>0.11</v>
      </c>
      <c r="DD71" s="257">
        <v>0.11</v>
      </c>
      <c r="DE71" s="257">
        <v>0.17</v>
      </c>
      <c r="DF71" s="257">
        <v>0</v>
      </c>
      <c r="DG71" s="257">
        <v>0.12</v>
      </c>
      <c r="DH71" s="257">
        <v>0.12</v>
      </c>
      <c r="DI71" s="257">
        <v>0.13</v>
      </c>
      <c r="DJ71" s="257">
        <v>0</v>
      </c>
      <c r="DK71" s="257">
        <f t="shared" si="12"/>
        <v>1.65</v>
      </c>
      <c r="DL71" s="257"/>
      <c r="DM71" s="267">
        <f t="shared" si="17"/>
        <v>10.200000000000001</v>
      </c>
      <c r="DN71" s="532">
        <v>10.2</v>
      </c>
      <c r="DO71" s="424">
        <v>0</v>
      </c>
      <c r="DP71" s="424"/>
      <c r="DQ71" s="424">
        <v>0</v>
      </c>
      <c r="DR71" s="424"/>
      <c r="DS71" s="424">
        <v>4.6</v>
      </c>
      <c r="DT71" s="424" t="s">
        <v>705</v>
      </c>
      <c r="DU71" s="424">
        <f t="shared" si="20"/>
        <v>3519.9</v>
      </c>
      <c r="DV71" s="424"/>
      <c r="DW71" s="348">
        <f t="shared" si="19"/>
        <v>14.8</v>
      </c>
      <c r="DX71" s="532">
        <v>14.8</v>
      </c>
      <c r="DY71" s="347">
        <v>5</v>
      </c>
      <c r="DZ71" s="347"/>
      <c r="EA71" s="347">
        <v>0</v>
      </c>
      <c r="EB71" s="347"/>
      <c r="EC71" s="347">
        <v>0</v>
      </c>
      <c r="ED71" s="347">
        <v>0</v>
      </c>
      <c r="EE71" s="347"/>
      <c r="EF71" s="347"/>
      <c r="EG71" s="472">
        <v>0</v>
      </c>
      <c r="EH71" s="574">
        <v>0</v>
      </c>
      <c r="EI71" s="472">
        <v>1</v>
      </c>
      <c r="EJ71" s="472">
        <v>0</v>
      </c>
      <c r="EK71" s="472">
        <f t="shared" si="13"/>
        <v>1</v>
      </c>
      <c r="EL71" s="472">
        <v>36.56</v>
      </c>
      <c r="EM71" s="574" t="s">
        <v>290</v>
      </c>
    </row>
    <row r="72" spans="1:143" ht="12.75">
      <c r="A72" s="467">
        <v>6159</v>
      </c>
      <c r="B72" s="322">
        <v>57</v>
      </c>
      <c r="C72" s="318" t="s">
        <v>28</v>
      </c>
      <c r="D72" s="323">
        <v>18</v>
      </c>
      <c r="E72" s="334">
        <v>42156</v>
      </c>
      <c r="F72" s="337">
        <v>52</v>
      </c>
      <c r="G72" s="336">
        <v>42156</v>
      </c>
      <c r="H72" s="337"/>
      <c r="I72" s="336"/>
      <c r="J72" s="337"/>
      <c r="K72" s="336"/>
      <c r="L72" s="334"/>
      <c r="M72" s="334">
        <v>42131</v>
      </c>
      <c r="N72" s="247" t="s">
        <v>403</v>
      </c>
      <c r="O72" s="617">
        <v>3</v>
      </c>
      <c r="P72" s="247" t="s">
        <v>422</v>
      </c>
      <c r="Q72" s="617">
        <v>45</v>
      </c>
      <c r="R72" s="209">
        <v>0</v>
      </c>
      <c r="S72" s="209">
        <v>0</v>
      </c>
      <c r="T72" s="209">
        <v>0</v>
      </c>
      <c r="U72" s="209">
        <v>0</v>
      </c>
      <c r="V72" s="209">
        <v>459.8</v>
      </c>
      <c r="W72" s="209">
        <v>299.7</v>
      </c>
      <c r="X72" s="209">
        <f t="shared" si="4"/>
        <v>759.5</v>
      </c>
      <c r="Y72" s="532">
        <v>0</v>
      </c>
      <c r="Z72" s="224">
        <v>0</v>
      </c>
      <c r="AA72" s="219">
        <f t="shared" si="5"/>
        <v>2039.7</v>
      </c>
      <c r="AB72" s="613">
        <v>2039.7</v>
      </c>
      <c r="AC72" s="613"/>
      <c r="AD72" s="605">
        <f t="shared" si="6"/>
        <v>2039.7</v>
      </c>
      <c r="AE72" s="342">
        <v>88</v>
      </c>
      <c r="AF72" s="373"/>
      <c r="AG72" s="374" t="s">
        <v>440</v>
      </c>
      <c r="AH72" s="374"/>
      <c r="AI72" s="374"/>
      <c r="AJ72" s="374"/>
      <c r="AK72" s="363">
        <v>759.5</v>
      </c>
      <c r="AL72" s="363"/>
      <c r="AM72" s="383">
        <v>290.7</v>
      </c>
      <c r="AN72" s="383">
        <v>0.03</v>
      </c>
      <c r="AO72" s="158">
        <v>1</v>
      </c>
      <c r="AP72" s="158">
        <v>0</v>
      </c>
      <c r="AQ72" s="171">
        <v>0</v>
      </c>
      <c r="AR72" s="158">
        <v>0</v>
      </c>
      <c r="AS72" s="158">
        <v>0</v>
      </c>
      <c r="AT72" s="158">
        <v>0</v>
      </c>
      <c r="AU72" s="277" t="s">
        <v>519</v>
      </c>
      <c r="AV72" s="257">
        <v>7.56</v>
      </c>
      <c r="AW72" s="256">
        <v>25.95</v>
      </c>
      <c r="AX72" s="163">
        <v>0</v>
      </c>
      <c r="AY72" s="254" t="s">
        <v>516</v>
      </c>
      <c r="AZ72" s="552" t="s">
        <v>538</v>
      </c>
      <c r="BA72" s="262" t="s">
        <v>538</v>
      </c>
      <c r="BB72" s="262" t="s">
        <v>538</v>
      </c>
      <c r="BC72" s="262" t="s">
        <v>538</v>
      </c>
      <c r="BD72" s="262" t="s">
        <v>538</v>
      </c>
      <c r="BE72" s="262" t="s">
        <v>538</v>
      </c>
      <c r="BF72" s="262">
        <v>0</v>
      </c>
      <c r="BG72" s="552" t="s">
        <v>538</v>
      </c>
      <c r="BH72" s="552" t="s">
        <v>538</v>
      </c>
      <c r="BI72" s="168">
        <v>0</v>
      </c>
      <c r="BJ72" s="168">
        <v>0</v>
      </c>
      <c r="BK72" s="168">
        <v>0</v>
      </c>
      <c r="BL72" s="586"/>
      <c r="BM72" s="169">
        <v>1952.55</v>
      </c>
      <c r="BN72" s="198">
        <v>0.18</v>
      </c>
      <c r="BO72" s="198">
        <f t="shared" si="7"/>
        <v>0.0257143</v>
      </c>
      <c r="BP72" s="198">
        <f t="shared" si="8"/>
        <v>50.2085</v>
      </c>
      <c r="BQ72" s="289" t="s">
        <v>538</v>
      </c>
      <c r="BR72" s="169" t="s">
        <v>181</v>
      </c>
      <c r="BS72" s="169" t="s">
        <v>378</v>
      </c>
      <c r="BT72" s="301">
        <v>1</v>
      </c>
      <c r="BU72" s="264">
        <v>0</v>
      </c>
      <c r="BV72" s="301"/>
      <c r="BW72" s="389" t="s">
        <v>440</v>
      </c>
      <c r="BX72" s="301">
        <v>1</v>
      </c>
      <c r="BY72" s="264">
        <v>4.44</v>
      </c>
      <c r="BZ72" s="299">
        <v>2039.7</v>
      </c>
      <c r="CA72" s="270">
        <v>0.83</v>
      </c>
      <c r="CB72" s="270">
        <v>0.48</v>
      </c>
      <c r="CC72" s="270">
        <v>0</v>
      </c>
      <c r="CD72" s="270">
        <v>0.29</v>
      </c>
      <c r="CE72" s="270">
        <v>0.29</v>
      </c>
      <c r="CF72" s="270">
        <v>0.17</v>
      </c>
      <c r="CG72" s="270">
        <v>2.6</v>
      </c>
      <c r="CH72" s="270">
        <f t="shared" si="9"/>
        <v>4.66</v>
      </c>
      <c r="CI72" s="270" t="s">
        <v>290</v>
      </c>
      <c r="CJ72" s="270">
        <v>0</v>
      </c>
      <c r="CK72" s="270"/>
      <c r="CL72" s="270">
        <f t="shared" si="10"/>
        <v>4.66</v>
      </c>
      <c r="CM72" s="416">
        <v>3.08</v>
      </c>
      <c r="CN72" s="416" t="s">
        <v>691</v>
      </c>
      <c r="CO72" s="416">
        <v>0.13</v>
      </c>
      <c r="CP72" s="473" t="s">
        <v>321</v>
      </c>
      <c r="CQ72" s="416">
        <v>0.35</v>
      </c>
      <c r="CR72" s="473" t="s">
        <v>214</v>
      </c>
      <c r="CS72" s="416">
        <v>0.14</v>
      </c>
      <c r="CT72" s="473" t="s">
        <v>281</v>
      </c>
      <c r="CU72" s="416">
        <v>0.06</v>
      </c>
      <c r="CV72" s="416">
        <v>0.13</v>
      </c>
      <c r="CW72" s="416">
        <v>0</v>
      </c>
      <c r="CX72" s="416"/>
      <c r="CY72" s="416">
        <f t="shared" si="11"/>
        <v>0.19</v>
      </c>
      <c r="CZ72" s="416"/>
      <c r="DA72" s="257">
        <v>0.53</v>
      </c>
      <c r="DB72" s="257">
        <v>0.36</v>
      </c>
      <c r="DC72" s="257">
        <v>0.11</v>
      </c>
      <c r="DD72" s="257">
        <v>0.11</v>
      </c>
      <c r="DE72" s="257">
        <v>0.17</v>
      </c>
      <c r="DF72" s="257">
        <v>0</v>
      </c>
      <c r="DG72" s="257">
        <v>0.12</v>
      </c>
      <c r="DH72" s="257">
        <v>0.12</v>
      </c>
      <c r="DI72" s="257">
        <v>0.13</v>
      </c>
      <c r="DJ72" s="257">
        <v>0</v>
      </c>
      <c r="DK72" s="257">
        <f t="shared" si="12"/>
        <v>1.65</v>
      </c>
      <c r="DL72" s="257"/>
      <c r="DM72" s="267">
        <f t="shared" si="17"/>
        <v>10.200000000000001</v>
      </c>
      <c r="DN72" s="532">
        <v>10.2</v>
      </c>
      <c r="DO72" s="424">
        <v>0</v>
      </c>
      <c r="DP72" s="424"/>
      <c r="DQ72" s="424">
        <v>0</v>
      </c>
      <c r="DR72" s="424"/>
      <c r="DS72" s="424">
        <v>4.6</v>
      </c>
      <c r="DT72" s="424" t="s">
        <v>705</v>
      </c>
      <c r="DU72" s="424">
        <f t="shared" si="20"/>
        <v>2039.7</v>
      </c>
      <c r="DV72" s="424"/>
      <c r="DW72" s="348">
        <f t="shared" si="19"/>
        <v>14.8</v>
      </c>
      <c r="DX72" s="532">
        <v>14.8</v>
      </c>
      <c r="DY72" s="347">
        <v>8</v>
      </c>
      <c r="DZ72" s="347"/>
      <c r="EA72" s="347">
        <v>0</v>
      </c>
      <c r="EB72" s="347"/>
      <c r="EC72" s="347">
        <v>120</v>
      </c>
      <c r="ED72" s="347">
        <v>0</v>
      </c>
      <c r="EE72" s="347" t="s">
        <v>685</v>
      </c>
      <c r="EF72" s="347" t="s">
        <v>717</v>
      </c>
      <c r="EG72" s="472">
        <v>0</v>
      </c>
      <c r="EH72" s="574">
        <v>0</v>
      </c>
      <c r="EI72" s="472">
        <v>1</v>
      </c>
      <c r="EJ72" s="472">
        <v>0</v>
      </c>
      <c r="EK72" s="472">
        <f t="shared" si="13"/>
        <v>1</v>
      </c>
      <c r="EL72" s="472">
        <v>36.56</v>
      </c>
      <c r="EM72" s="574" t="s">
        <v>290</v>
      </c>
    </row>
    <row r="73" spans="1:143" ht="12.75">
      <c r="A73" s="467">
        <v>6163</v>
      </c>
      <c r="B73" s="322">
        <v>58</v>
      </c>
      <c r="C73" s="318" t="s">
        <v>29</v>
      </c>
      <c r="D73" s="323">
        <v>37</v>
      </c>
      <c r="E73" s="334">
        <v>41974</v>
      </c>
      <c r="F73" s="337">
        <v>44</v>
      </c>
      <c r="G73" s="336">
        <v>41974</v>
      </c>
      <c r="H73" s="337"/>
      <c r="I73" s="336"/>
      <c r="J73" s="337"/>
      <c r="K73" s="336"/>
      <c r="L73" s="334"/>
      <c r="M73" s="334">
        <v>41934</v>
      </c>
      <c r="N73" s="247" t="s">
        <v>391</v>
      </c>
      <c r="O73" s="617">
        <v>4</v>
      </c>
      <c r="P73" s="247" t="s">
        <v>422</v>
      </c>
      <c r="Q73" s="617">
        <v>70</v>
      </c>
      <c r="R73" s="209">
        <v>0</v>
      </c>
      <c r="S73" s="209">
        <v>0</v>
      </c>
      <c r="T73" s="209">
        <v>0</v>
      </c>
      <c r="U73" s="209">
        <v>0</v>
      </c>
      <c r="V73" s="209">
        <v>706.3</v>
      </c>
      <c r="W73" s="209">
        <v>276.5</v>
      </c>
      <c r="X73" s="209">
        <f t="shared" si="4"/>
        <v>982.8</v>
      </c>
      <c r="Y73" s="532">
        <v>0</v>
      </c>
      <c r="Z73" s="224">
        <v>0</v>
      </c>
      <c r="AA73" s="219">
        <f t="shared" si="5"/>
        <v>3322.3</v>
      </c>
      <c r="AB73" s="613">
        <v>3322.3</v>
      </c>
      <c r="AC73" s="613"/>
      <c r="AD73" s="605">
        <f t="shared" si="6"/>
        <v>3322.3</v>
      </c>
      <c r="AE73" s="342">
        <v>185</v>
      </c>
      <c r="AF73" s="373" t="s">
        <v>440</v>
      </c>
      <c r="AG73" s="374"/>
      <c r="AH73" s="374"/>
      <c r="AI73" s="374"/>
      <c r="AJ73" s="374"/>
      <c r="AK73" s="363">
        <v>982.8</v>
      </c>
      <c r="AL73" s="363">
        <v>0.47</v>
      </c>
      <c r="AM73" s="383">
        <v>276.5</v>
      </c>
      <c r="AN73" s="383">
        <v>0.03</v>
      </c>
      <c r="AO73" s="158">
        <v>1</v>
      </c>
      <c r="AP73" s="158">
        <v>0</v>
      </c>
      <c r="AQ73" s="171">
        <v>0</v>
      </c>
      <c r="AR73" s="158">
        <v>0</v>
      </c>
      <c r="AS73" s="158">
        <v>0</v>
      </c>
      <c r="AT73" s="158">
        <v>0</v>
      </c>
      <c r="AU73" s="277" t="s">
        <v>522</v>
      </c>
      <c r="AV73" s="257">
        <v>7.46</v>
      </c>
      <c r="AW73" s="256">
        <v>25.95</v>
      </c>
      <c r="AX73" s="386">
        <v>1</v>
      </c>
      <c r="AY73" s="254" t="s">
        <v>516</v>
      </c>
      <c r="AZ73" s="552" t="s">
        <v>538</v>
      </c>
      <c r="BA73" s="262" t="s">
        <v>538</v>
      </c>
      <c r="BB73" s="262" t="s">
        <v>538</v>
      </c>
      <c r="BC73" s="262" t="s">
        <v>538</v>
      </c>
      <c r="BD73" s="262" t="s">
        <v>538</v>
      </c>
      <c r="BE73" s="262" t="s">
        <v>538</v>
      </c>
      <c r="BF73" s="262">
        <v>0</v>
      </c>
      <c r="BG73" s="552" t="s">
        <v>538</v>
      </c>
      <c r="BH73" s="552" t="s">
        <v>538</v>
      </c>
      <c r="BI73" s="168">
        <v>0</v>
      </c>
      <c r="BJ73" s="168">
        <v>0</v>
      </c>
      <c r="BK73" s="168">
        <v>0</v>
      </c>
      <c r="BL73" s="586"/>
      <c r="BM73" s="169">
        <v>1952.55</v>
      </c>
      <c r="BN73" s="198">
        <v>0.18</v>
      </c>
      <c r="BO73" s="198">
        <f t="shared" si="7"/>
        <v>0.0257143</v>
      </c>
      <c r="BP73" s="198">
        <f t="shared" si="8"/>
        <v>50.2085</v>
      </c>
      <c r="BQ73" s="289" t="s">
        <v>538</v>
      </c>
      <c r="BR73" s="169" t="s">
        <v>181</v>
      </c>
      <c r="BS73" s="169" t="s">
        <v>378</v>
      </c>
      <c r="BT73" s="301">
        <v>0</v>
      </c>
      <c r="BU73" s="264">
        <v>0</v>
      </c>
      <c r="BV73" s="301"/>
      <c r="BW73" s="389" t="s">
        <v>440</v>
      </c>
      <c r="BX73" s="301">
        <v>1</v>
      </c>
      <c r="BY73" s="264">
        <v>4.44</v>
      </c>
      <c r="BZ73" s="299">
        <v>3322.3</v>
      </c>
      <c r="CA73" s="270">
        <v>0.83</v>
      </c>
      <c r="CB73" s="270">
        <v>0.48</v>
      </c>
      <c r="CC73" s="270">
        <v>0</v>
      </c>
      <c r="CD73" s="270">
        <v>0.29</v>
      </c>
      <c r="CE73" s="270">
        <v>0.29</v>
      </c>
      <c r="CF73" s="270">
        <v>0.17</v>
      </c>
      <c r="CG73" s="270">
        <v>2.6</v>
      </c>
      <c r="CH73" s="270">
        <f t="shared" si="9"/>
        <v>4.66</v>
      </c>
      <c r="CI73" s="270" t="s">
        <v>290</v>
      </c>
      <c r="CJ73" s="270">
        <v>0</v>
      </c>
      <c r="CK73" s="270"/>
      <c r="CL73" s="270">
        <f t="shared" si="10"/>
        <v>4.66</v>
      </c>
      <c r="CM73" s="416">
        <v>3.08</v>
      </c>
      <c r="CN73" s="416" t="s">
        <v>691</v>
      </c>
      <c r="CO73" s="416">
        <v>0.13</v>
      </c>
      <c r="CP73" s="473" t="s">
        <v>321</v>
      </c>
      <c r="CQ73" s="416">
        <v>0.35</v>
      </c>
      <c r="CR73" s="473" t="s">
        <v>214</v>
      </c>
      <c r="CS73" s="416">
        <v>0.14</v>
      </c>
      <c r="CT73" s="473" t="s">
        <v>281</v>
      </c>
      <c r="CU73" s="416">
        <v>0.06</v>
      </c>
      <c r="CV73" s="416">
        <v>0.13</v>
      </c>
      <c r="CW73" s="416">
        <v>0</v>
      </c>
      <c r="CX73" s="416"/>
      <c r="CY73" s="416">
        <f t="shared" si="11"/>
        <v>0.19</v>
      </c>
      <c r="CZ73" s="416"/>
      <c r="DA73" s="257">
        <v>0.53</v>
      </c>
      <c r="DB73" s="257">
        <v>0.36</v>
      </c>
      <c r="DC73" s="257">
        <v>0.11</v>
      </c>
      <c r="DD73" s="257">
        <v>0.11</v>
      </c>
      <c r="DE73" s="257">
        <v>0.17</v>
      </c>
      <c r="DF73" s="257">
        <v>0</v>
      </c>
      <c r="DG73" s="257">
        <v>0.12</v>
      </c>
      <c r="DH73" s="257">
        <v>0.12</v>
      </c>
      <c r="DI73" s="257">
        <v>0.13</v>
      </c>
      <c r="DJ73" s="257">
        <v>0</v>
      </c>
      <c r="DK73" s="257">
        <f t="shared" si="12"/>
        <v>1.65</v>
      </c>
      <c r="DL73" s="257"/>
      <c r="DM73" s="267">
        <f t="shared" si="17"/>
        <v>10.200000000000001</v>
      </c>
      <c r="DN73" s="532">
        <v>10.2</v>
      </c>
      <c r="DO73" s="424">
        <v>0</v>
      </c>
      <c r="DP73" s="424"/>
      <c r="DQ73" s="424">
        <v>0</v>
      </c>
      <c r="DR73" s="424"/>
      <c r="DS73" s="424">
        <v>4.6</v>
      </c>
      <c r="DT73" s="424" t="s">
        <v>705</v>
      </c>
      <c r="DU73" s="424">
        <f t="shared" si="20"/>
        <v>3322.3</v>
      </c>
      <c r="DV73" s="424"/>
      <c r="DW73" s="348">
        <f t="shared" si="19"/>
        <v>14.8</v>
      </c>
      <c r="DX73" s="532">
        <v>14.8</v>
      </c>
      <c r="DY73" s="347">
        <v>3</v>
      </c>
      <c r="DZ73" s="347"/>
      <c r="EA73" s="347">
        <v>0</v>
      </c>
      <c r="EB73" s="347"/>
      <c r="EC73" s="347">
        <v>0</v>
      </c>
      <c r="ED73" s="347">
        <v>0</v>
      </c>
      <c r="EE73" s="347"/>
      <c r="EF73" s="347"/>
      <c r="EG73" s="575">
        <v>1</v>
      </c>
      <c r="EH73" s="574">
        <v>0</v>
      </c>
      <c r="EI73" s="472">
        <v>0</v>
      </c>
      <c r="EJ73" s="472">
        <v>0</v>
      </c>
      <c r="EK73" s="472">
        <f t="shared" si="13"/>
        <v>1</v>
      </c>
      <c r="EL73" s="472">
        <v>36.56</v>
      </c>
      <c r="EM73" s="574" t="s">
        <v>290</v>
      </c>
    </row>
    <row r="74" spans="1:143" ht="12.75">
      <c r="A74" s="467">
        <v>6169</v>
      </c>
      <c r="B74" s="322">
        <v>59</v>
      </c>
      <c r="C74" s="318" t="s">
        <v>29</v>
      </c>
      <c r="D74" s="323">
        <v>39</v>
      </c>
      <c r="E74" s="334">
        <v>42156</v>
      </c>
      <c r="F74" s="337">
        <v>53</v>
      </c>
      <c r="G74" s="336">
        <v>42156</v>
      </c>
      <c r="H74" s="337"/>
      <c r="I74" s="336"/>
      <c r="J74" s="337"/>
      <c r="K74" s="336"/>
      <c r="L74" s="334"/>
      <c r="M74" s="334">
        <v>42145</v>
      </c>
      <c r="N74" s="247" t="s">
        <v>395</v>
      </c>
      <c r="O74" s="617">
        <v>4</v>
      </c>
      <c r="P74" s="247" t="s">
        <v>422</v>
      </c>
      <c r="Q74" s="617">
        <v>54</v>
      </c>
      <c r="R74" s="209">
        <v>0</v>
      </c>
      <c r="S74" s="209">
        <v>0</v>
      </c>
      <c r="T74" s="209">
        <v>0</v>
      </c>
      <c r="U74" s="209">
        <v>0</v>
      </c>
      <c r="V74" s="209">
        <v>504.9</v>
      </c>
      <c r="W74" s="209">
        <v>250.5</v>
      </c>
      <c r="X74" s="209">
        <f t="shared" si="4"/>
        <v>755.4</v>
      </c>
      <c r="Y74" s="532">
        <v>0</v>
      </c>
      <c r="Z74" s="224">
        <v>0</v>
      </c>
      <c r="AA74" s="219">
        <f t="shared" si="5"/>
        <v>2627.9</v>
      </c>
      <c r="AB74" s="613">
        <v>2627.9</v>
      </c>
      <c r="AC74" s="613"/>
      <c r="AD74" s="605">
        <f t="shared" si="6"/>
        <v>2627.9</v>
      </c>
      <c r="AE74" s="342">
        <v>139</v>
      </c>
      <c r="AF74" s="373"/>
      <c r="AG74" s="374" t="s">
        <v>440</v>
      </c>
      <c r="AH74" s="374"/>
      <c r="AI74" s="374"/>
      <c r="AJ74" s="374"/>
      <c r="AK74" s="363">
        <v>755.4</v>
      </c>
      <c r="AL74" s="363"/>
      <c r="AM74" s="383">
        <v>250.5</v>
      </c>
      <c r="AN74" s="382">
        <v>0.0299</v>
      </c>
      <c r="AO74" s="158">
        <v>1</v>
      </c>
      <c r="AP74" s="158">
        <v>0</v>
      </c>
      <c r="AQ74" s="171">
        <v>0</v>
      </c>
      <c r="AR74" s="158">
        <v>1</v>
      </c>
      <c r="AS74" s="158">
        <v>0</v>
      </c>
      <c r="AT74" s="158">
        <v>0</v>
      </c>
      <c r="AU74" s="277" t="s">
        <v>518</v>
      </c>
      <c r="AV74" s="257">
        <v>4.36</v>
      </c>
      <c r="AW74" s="256">
        <v>25.95</v>
      </c>
      <c r="AX74" s="163">
        <v>0</v>
      </c>
      <c r="AY74" s="254" t="s">
        <v>516</v>
      </c>
      <c r="AZ74" s="283" t="s">
        <v>537</v>
      </c>
      <c r="BA74" s="261">
        <v>0.0674</v>
      </c>
      <c r="BB74" s="262">
        <v>1952.55</v>
      </c>
      <c r="BC74" s="262">
        <v>25.95</v>
      </c>
      <c r="BD74" s="262">
        <f>ROUND(BA74*BB74+BC74,4)</f>
        <v>157.5519</v>
      </c>
      <c r="BE74" s="262">
        <v>3.2</v>
      </c>
      <c r="BF74" s="262">
        <v>0</v>
      </c>
      <c r="BG74" s="265" t="s">
        <v>181</v>
      </c>
      <c r="BH74" s="265" t="s">
        <v>548</v>
      </c>
      <c r="BI74" s="168">
        <v>0</v>
      </c>
      <c r="BJ74" s="168">
        <v>0</v>
      </c>
      <c r="BK74" s="168">
        <v>0</v>
      </c>
      <c r="BL74" s="586"/>
      <c r="BM74" s="169">
        <v>1952.55</v>
      </c>
      <c r="BN74" s="198">
        <v>0.18</v>
      </c>
      <c r="BO74" s="198">
        <f t="shared" si="7"/>
        <v>0.0257143</v>
      </c>
      <c r="BP74" s="198">
        <f t="shared" si="8"/>
        <v>50.2085</v>
      </c>
      <c r="BQ74" s="289" t="s">
        <v>538</v>
      </c>
      <c r="BR74" s="169" t="s">
        <v>181</v>
      </c>
      <c r="BS74" s="169" t="s">
        <v>378</v>
      </c>
      <c r="BT74" s="301">
        <v>1</v>
      </c>
      <c r="BU74" s="264">
        <v>0</v>
      </c>
      <c r="BV74" s="301"/>
      <c r="BW74" s="389" t="s">
        <v>440</v>
      </c>
      <c r="BX74" s="301">
        <v>1</v>
      </c>
      <c r="BY74" s="264">
        <v>4.44</v>
      </c>
      <c r="BZ74" s="299">
        <v>2627.9</v>
      </c>
      <c r="CA74" s="270">
        <v>0.83</v>
      </c>
      <c r="CB74" s="270">
        <v>0.48</v>
      </c>
      <c r="CC74" s="270">
        <v>0.45</v>
      </c>
      <c r="CD74" s="270">
        <v>0.29</v>
      </c>
      <c r="CE74" s="270">
        <v>0.29</v>
      </c>
      <c r="CF74" s="270">
        <v>0.17</v>
      </c>
      <c r="CG74" s="270">
        <v>2.6</v>
      </c>
      <c r="CH74" s="270">
        <f t="shared" si="9"/>
        <v>5.109999999999999</v>
      </c>
      <c r="CI74" s="270" t="s">
        <v>290</v>
      </c>
      <c r="CJ74" s="270">
        <v>0</v>
      </c>
      <c r="CK74" s="270"/>
      <c r="CL74" s="270">
        <f t="shared" si="10"/>
        <v>5.109999999999999</v>
      </c>
      <c r="CM74" s="416">
        <v>3.08</v>
      </c>
      <c r="CN74" s="416" t="s">
        <v>691</v>
      </c>
      <c r="CO74" s="416">
        <v>0.13</v>
      </c>
      <c r="CP74" s="473" t="s">
        <v>321</v>
      </c>
      <c r="CQ74" s="416">
        <v>0.35</v>
      </c>
      <c r="CR74" s="473" t="s">
        <v>214</v>
      </c>
      <c r="CS74" s="416">
        <v>0.1</v>
      </c>
      <c r="CT74" s="473" t="s">
        <v>281</v>
      </c>
      <c r="CU74" s="416">
        <v>0.06</v>
      </c>
      <c r="CV74" s="416">
        <v>0.13</v>
      </c>
      <c r="CW74" s="416">
        <v>0</v>
      </c>
      <c r="CX74" s="416"/>
      <c r="CY74" s="416">
        <f t="shared" si="11"/>
        <v>0.19</v>
      </c>
      <c r="CZ74" s="416"/>
      <c r="DA74" s="257">
        <v>0.53</v>
      </c>
      <c r="DB74" s="257">
        <v>0.36</v>
      </c>
      <c r="DC74" s="257">
        <v>0.11</v>
      </c>
      <c r="DD74" s="257">
        <v>0.11</v>
      </c>
      <c r="DE74" s="257">
        <v>0.17</v>
      </c>
      <c r="DF74" s="257">
        <v>0.17</v>
      </c>
      <c r="DG74" s="257">
        <v>0.12</v>
      </c>
      <c r="DH74" s="257">
        <v>0.12</v>
      </c>
      <c r="DI74" s="257">
        <v>0.13</v>
      </c>
      <c r="DJ74" s="257">
        <v>0</v>
      </c>
      <c r="DK74" s="257">
        <f t="shared" si="12"/>
        <v>1.8199999999999998</v>
      </c>
      <c r="DL74" s="257"/>
      <c r="DM74" s="267">
        <f t="shared" si="17"/>
        <v>10.78</v>
      </c>
      <c r="DN74" s="532">
        <v>10.78</v>
      </c>
      <c r="DO74" s="424">
        <v>0</v>
      </c>
      <c r="DP74" s="424"/>
      <c r="DQ74" s="424">
        <v>0</v>
      </c>
      <c r="DR74" s="424"/>
      <c r="DS74" s="424">
        <v>4.6</v>
      </c>
      <c r="DT74" s="424" t="s">
        <v>705</v>
      </c>
      <c r="DU74" s="424">
        <f t="shared" si="20"/>
        <v>2627.9</v>
      </c>
      <c r="DV74" s="424"/>
      <c r="DW74" s="348">
        <f t="shared" si="19"/>
        <v>15.379999999999999</v>
      </c>
      <c r="DX74" s="532">
        <v>15.38</v>
      </c>
      <c r="DY74" s="347">
        <v>3.5</v>
      </c>
      <c r="DZ74" s="347"/>
      <c r="EA74" s="347">
        <v>0</v>
      </c>
      <c r="EB74" s="347"/>
      <c r="EC74" s="347">
        <v>0</v>
      </c>
      <c r="ED74" s="347">
        <v>0</v>
      </c>
      <c r="EE74" s="347"/>
      <c r="EF74" s="347"/>
      <c r="EG74" s="472">
        <v>0</v>
      </c>
      <c r="EH74" s="574">
        <v>0</v>
      </c>
      <c r="EI74" s="472">
        <v>1</v>
      </c>
      <c r="EJ74" s="472">
        <v>0</v>
      </c>
      <c r="EK74" s="472">
        <f t="shared" si="13"/>
        <v>1</v>
      </c>
      <c r="EL74" s="472">
        <v>36.56</v>
      </c>
      <c r="EM74" s="574" t="s">
        <v>290</v>
      </c>
    </row>
    <row r="75" spans="1:143" ht="12.75">
      <c r="A75" s="467">
        <v>6172</v>
      </c>
      <c r="B75" s="322">
        <v>60</v>
      </c>
      <c r="C75" s="318" t="s">
        <v>28</v>
      </c>
      <c r="D75" s="323">
        <v>23</v>
      </c>
      <c r="E75" s="334">
        <v>41760</v>
      </c>
      <c r="F75" s="337">
        <v>39</v>
      </c>
      <c r="G75" s="336">
        <v>41760</v>
      </c>
      <c r="H75" s="337"/>
      <c r="I75" s="336"/>
      <c r="J75" s="337"/>
      <c r="K75" s="336"/>
      <c r="L75" s="334"/>
      <c r="M75" s="334">
        <v>41726</v>
      </c>
      <c r="N75" s="247" t="s">
        <v>397</v>
      </c>
      <c r="O75" s="617">
        <v>6</v>
      </c>
      <c r="P75" s="247" t="s">
        <v>422</v>
      </c>
      <c r="Q75" s="617">
        <v>100</v>
      </c>
      <c r="R75" s="210">
        <v>0</v>
      </c>
      <c r="S75" s="210">
        <v>0</v>
      </c>
      <c r="T75" s="210">
        <v>0</v>
      </c>
      <c r="U75" s="210">
        <v>0</v>
      </c>
      <c r="V75" s="210">
        <v>1184</v>
      </c>
      <c r="W75" s="210">
        <v>437.8</v>
      </c>
      <c r="X75" s="209">
        <f t="shared" si="4"/>
        <v>1621.8</v>
      </c>
      <c r="Y75" s="532">
        <v>0</v>
      </c>
      <c r="Z75" s="224">
        <v>0</v>
      </c>
      <c r="AA75" s="219">
        <f t="shared" si="5"/>
        <v>4716.15</v>
      </c>
      <c r="AB75" s="613">
        <v>4716.15</v>
      </c>
      <c r="AC75" s="613"/>
      <c r="AD75" s="605">
        <f t="shared" si="6"/>
        <v>4716.15</v>
      </c>
      <c r="AE75" s="342">
        <v>235</v>
      </c>
      <c r="AF75" s="373"/>
      <c r="AG75" s="374" t="s">
        <v>440</v>
      </c>
      <c r="AH75" s="374"/>
      <c r="AI75" s="374"/>
      <c r="AJ75" s="374"/>
      <c r="AK75" s="363">
        <v>1621.8</v>
      </c>
      <c r="AL75" s="363"/>
      <c r="AM75" s="383">
        <v>437.8</v>
      </c>
      <c r="AN75" s="383">
        <v>0.03</v>
      </c>
      <c r="AO75" s="158">
        <v>1</v>
      </c>
      <c r="AP75" s="158">
        <v>0</v>
      </c>
      <c r="AQ75" s="171">
        <v>0</v>
      </c>
      <c r="AR75" s="158">
        <v>1</v>
      </c>
      <c r="AS75" s="158">
        <v>0</v>
      </c>
      <c r="AT75" s="158">
        <v>0</v>
      </c>
      <c r="AU75" s="277" t="s">
        <v>519</v>
      </c>
      <c r="AV75" s="257">
        <v>7.56</v>
      </c>
      <c r="AW75" s="256">
        <v>25.95</v>
      </c>
      <c r="AX75" s="163">
        <v>0</v>
      </c>
      <c r="AY75" s="254" t="s">
        <v>516</v>
      </c>
      <c r="AZ75" s="552" t="s">
        <v>538</v>
      </c>
      <c r="BA75" s="262" t="s">
        <v>538</v>
      </c>
      <c r="BB75" s="262" t="s">
        <v>538</v>
      </c>
      <c r="BC75" s="262" t="s">
        <v>538</v>
      </c>
      <c r="BD75" s="262" t="s">
        <v>538</v>
      </c>
      <c r="BE75" s="262" t="s">
        <v>538</v>
      </c>
      <c r="BF75" s="262">
        <v>0</v>
      </c>
      <c r="BG75" s="552" t="s">
        <v>538</v>
      </c>
      <c r="BH75" s="552" t="s">
        <v>538</v>
      </c>
      <c r="BI75" s="168">
        <v>0</v>
      </c>
      <c r="BJ75" s="168">
        <v>0</v>
      </c>
      <c r="BK75" s="168">
        <v>0</v>
      </c>
      <c r="BL75" s="586"/>
      <c r="BM75" s="169">
        <v>1952.55</v>
      </c>
      <c r="BN75" s="198">
        <v>0.18</v>
      </c>
      <c r="BO75" s="198">
        <f t="shared" si="7"/>
        <v>0.0257143</v>
      </c>
      <c r="BP75" s="198">
        <f t="shared" si="8"/>
        <v>50.2085</v>
      </c>
      <c r="BQ75" s="289" t="s">
        <v>538</v>
      </c>
      <c r="BR75" s="169" t="s">
        <v>181</v>
      </c>
      <c r="BS75" s="169" t="s">
        <v>378</v>
      </c>
      <c r="BT75" s="301">
        <v>1</v>
      </c>
      <c r="BU75" s="264">
        <v>0</v>
      </c>
      <c r="BV75" s="301"/>
      <c r="BW75" s="389" t="s">
        <v>440</v>
      </c>
      <c r="BX75" s="301">
        <v>1</v>
      </c>
      <c r="BY75" s="264">
        <v>4.44</v>
      </c>
      <c r="BZ75" s="299">
        <v>4716.15</v>
      </c>
      <c r="CA75" s="270">
        <v>0.83</v>
      </c>
      <c r="CB75" s="270">
        <v>0.48</v>
      </c>
      <c r="CC75" s="270">
        <v>0</v>
      </c>
      <c r="CD75" s="270">
        <v>0.29</v>
      </c>
      <c r="CE75" s="270">
        <v>0.29</v>
      </c>
      <c r="CF75" s="270">
        <v>0.17</v>
      </c>
      <c r="CG75" s="270">
        <v>2.6</v>
      </c>
      <c r="CH75" s="270">
        <f t="shared" si="9"/>
        <v>4.66</v>
      </c>
      <c r="CI75" s="270" t="s">
        <v>290</v>
      </c>
      <c r="CJ75" s="270">
        <v>0</v>
      </c>
      <c r="CK75" s="270"/>
      <c r="CL75" s="270">
        <f t="shared" si="10"/>
        <v>4.66</v>
      </c>
      <c r="CM75" s="416">
        <v>3.08</v>
      </c>
      <c r="CN75" s="416" t="s">
        <v>691</v>
      </c>
      <c r="CO75" s="416">
        <v>0.13</v>
      </c>
      <c r="CP75" s="473" t="s">
        <v>321</v>
      </c>
      <c r="CQ75" s="416">
        <v>0.35</v>
      </c>
      <c r="CR75" s="473" t="s">
        <v>214</v>
      </c>
      <c r="CS75" s="416">
        <v>0.14</v>
      </c>
      <c r="CT75" s="473" t="s">
        <v>281</v>
      </c>
      <c r="CU75" s="416">
        <v>0.06</v>
      </c>
      <c r="CV75" s="416">
        <v>0.13</v>
      </c>
      <c r="CW75" s="416">
        <v>0</v>
      </c>
      <c r="CX75" s="416"/>
      <c r="CY75" s="416">
        <f t="shared" si="11"/>
        <v>0.19</v>
      </c>
      <c r="CZ75" s="416"/>
      <c r="DA75" s="257">
        <v>0.53</v>
      </c>
      <c r="DB75" s="257">
        <v>0.36</v>
      </c>
      <c r="DC75" s="257">
        <v>0.11</v>
      </c>
      <c r="DD75" s="257">
        <v>0.11</v>
      </c>
      <c r="DE75" s="257">
        <v>0.17</v>
      </c>
      <c r="DF75" s="257">
        <v>0</v>
      </c>
      <c r="DG75" s="257">
        <v>0.12</v>
      </c>
      <c r="DH75" s="257">
        <v>0.12</v>
      </c>
      <c r="DI75" s="257">
        <v>0.13</v>
      </c>
      <c r="DJ75" s="257">
        <v>0</v>
      </c>
      <c r="DK75" s="257">
        <f t="shared" si="12"/>
        <v>1.65</v>
      </c>
      <c r="DL75" s="257"/>
      <c r="DM75" s="267">
        <f t="shared" si="17"/>
        <v>10.200000000000001</v>
      </c>
      <c r="DN75" s="532">
        <v>10.2</v>
      </c>
      <c r="DO75" s="424">
        <v>0</v>
      </c>
      <c r="DP75" s="424"/>
      <c r="DQ75" s="424">
        <v>0</v>
      </c>
      <c r="DR75" s="424"/>
      <c r="DS75" s="424">
        <v>4.6</v>
      </c>
      <c r="DT75" s="424" t="s">
        <v>705</v>
      </c>
      <c r="DU75" s="424">
        <f t="shared" si="20"/>
        <v>4716.15</v>
      </c>
      <c r="DV75" s="424"/>
      <c r="DW75" s="348">
        <f t="shared" si="19"/>
        <v>14.8</v>
      </c>
      <c r="DX75" s="532">
        <v>14.8</v>
      </c>
      <c r="DY75" s="347">
        <v>3.5</v>
      </c>
      <c r="DZ75" s="347"/>
      <c r="EA75" s="347">
        <v>0</v>
      </c>
      <c r="EB75" s="347"/>
      <c r="EC75" s="347">
        <v>0</v>
      </c>
      <c r="ED75" s="347">
        <v>0</v>
      </c>
      <c r="EE75" s="347"/>
      <c r="EF75" s="347"/>
      <c r="EG75" s="472">
        <v>0</v>
      </c>
      <c r="EH75" s="574">
        <v>0</v>
      </c>
      <c r="EI75" s="472">
        <v>1</v>
      </c>
      <c r="EJ75" s="472">
        <v>0</v>
      </c>
      <c r="EK75" s="472">
        <f t="shared" si="13"/>
        <v>1</v>
      </c>
      <c r="EL75" s="472">
        <v>36.56</v>
      </c>
      <c r="EM75" s="574" t="s">
        <v>290</v>
      </c>
    </row>
    <row r="76" spans="1:143" ht="12.75">
      <c r="A76" s="467">
        <v>6186</v>
      </c>
      <c r="B76" s="322">
        <v>61</v>
      </c>
      <c r="C76" s="318" t="s">
        <v>29</v>
      </c>
      <c r="D76" s="323">
        <v>45</v>
      </c>
      <c r="E76" s="334">
        <v>39508</v>
      </c>
      <c r="F76" s="335" t="s">
        <v>68</v>
      </c>
      <c r="G76" s="336">
        <v>39507</v>
      </c>
      <c r="H76" s="335"/>
      <c r="I76" s="336"/>
      <c r="J76" s="335"/>
      <c r="K76" s="336"/>
      <c r="L76" s="334"/>
      <c r="M76" s="336">
        <v>39507</v>
      </c>
      <c r="N76" s="250" t="s">
        <v>416</v>
      </c>
      <c r="O76" s="619">
        <v>4</v>
      </c>
      <c r="P76" s="250" t="s">
        <v>424</v>
      </c>
      <c r="Q76" s="619">
        <v>144</v>
      </c>
      <c r="R76" s="209">
        <v>665.6</v>
      </c>
      <c r="S76" s="209">
        <v>0</v>
      </c>
      <c r="T76" s="209">
        <v>24.9</v>
      </c>
      <c r="U76" s="209">
        <v>55.9</v>
      </c>
      <c r="V76" s="209">
        <v>933.4</v>
      </c>
      <c r="W76" s="209">
        <v>451.8</v>
      </c>
      <c r="X76" s="209">
        <f t="shared" si="4"/>
        <v>2131.6</v>
      </c>
      <c r="Y76" s="238">
        <f>SUM(AD76)</f>
        <v>7610</v>
      </c>
      <c r="Z76" s="224">
        <v>4</v>
      </c>
      <c r="AA76" s="219">
        <f t="shared" si="5"/>
        <v>7610</v>
      </c>
      <c r="AB76" s="613">
        <v>7610</v>
      </c>
      <c r="AC76" s="613"/>
      <c r="AD76" s="605">
        <f t="shared" si="6"/>
        <v>7610</v>
      </c>
      <c r="AE76" s="342">
        <v>330</v>
      </c>
      <c r="AF76" s="373"/>
      <c r="AG76" s="374"/>
      <c r="AH76" s="374" t="s">
        <v>440</v>
      </c>
      <c r="AI76" s="374"/>
      <c r="AJ76" s="374"/>
      <c r="AK76" s="363">
        <v>2131.6</v>
      </c>
      <c r="AL76" s="363">
        <v>1.48</v>
      </c>
      <c r="AM76" s="383">
        <v>1117.4</v>
      </c>
      <c r="AN76" s="383">
        <v>0.0296</v>
      </c>
      <c r="AO76" s="158">
        <v>1</v>
      </c>
      <c r="AP76" s="158">
        <v>1</v>
      </c>
      <c r="AQ76" s="171">
        <v>0</v>
      </c>
      <c r="AR76" s="158">
        <v>1</v>
      </c>
      <c r="AS76" s="158">
        <v>0</v>
      </c>
      <c r="AT76" s="158">
        <v>1</v>
      </c>
      <c r="AU76" s="277" t="s">
        <v>518</v>
      </c>
      <c r="AV76" s="257">
        <v>4.36</v>
      </c>
      <c r="AW76" s="256">
        <v>25.95</v>
      </c>
      <c r="AX76" s="163">
        <v>0</v>
      </c>
      <c r="AY76" s="254" t="s">
        <v>516</v>
      </c>
      <c r="AZ76" s="283" t="s">
        <v>537</v>
      </c>
      <c r="BA76" s="261">
        <v>0.0674</v>
      </c>
      <c r="BB76" s="262">
        <v>1848.65</v>
      </c>
      <c r="BC76" s="262">
        <v>25.95</v>
      </c>
      <c r="BD76" s="262">
        <f>ROUND(BA76*BB76+BC76,4)</f>
        <v>150.549</v>
      </c>
      <c r="BE76" s="262">
        <v>3.2</v>
      </c>
      <c r="BF76" s="262">
        <v>0</v>
      </c>
      <c r="BG76" s="265" t="s">
        <v>180</v>
      </c>
      <c r="BH76" s="262" t="s">
        <v>538</v>
      </c>
      <c r="BI76" s="168">
        <v>1</v>
      </c>
      <c r="BJ76" s="168">
        <v>1</v>
      </c>
      <c r="BK76" s="198">
        <v>1755.25</v>
      </c>
      <c r="BL76" s="289" t="s">
        <v>201</v>
      </c>
      <c r="BM76" s="169">
        <v>1848.65</v>
      </c>
      <c r="BN76" s="198">
        <v>0.18</v>
      </c>
      <c r="BO76" s="198">
        <f t="shared" si="7"/>
        <v>0.0257143</v>
      </c>
      <c r="BP76" s="198">
        <f t="shared" si="8"/>
        <v>47.5367</v>
      </c>
      <c r="BQ76" s="198" t="s">
        <v>657</v>
      </c>
      <c r="BR76" s="169" t="s">
        <v>180</v>
      </c>
      <c r="BS76" s="553" t="s">
        <v>538</v>
      </c>
      <c r="BT76" s="301">
        <v>2</v>
      </c>
      <c r="BU76" s="264">
        <v>0</v>
      </c>
      <c r="BV76" s="301"/>
      <c r="BW76" s="389" t="s">
        <v>440</v>
      </c>
      <c r="BX76" s="301">
        <v>1</v>
      </c>
      <c r="BY76" s="264">
        <v>4.44</v>
      </c>
      <c r="BZ76" s="299">
        <v>7610</v>
      </c>
      <c r="CA76" s="270">
        <v>0.83</v>
      </c>
      <c r="CB76" s="270">
        <v>0.48</v>
      </c>
      <c r="CC76" s="270">
        <v>0.45</v>
      </c>
      <c r="CD76" s="270">
        <v>0.29</v>
      </c>
      <c r="CE76" s="270">
        <v>0.29</v>
      </c>
      <c r="CF76" s="270">
        <v>0.17</v>
      </c>
      <c r="CG76" s="270">
        <v>2.6</v>
      </c>
      <c r="CH76" s="270">
        <f t="shared" si="9"/>
        <v>5.109999999999999</v>
      </c>
      <c r="CI76" s="270" t="s">
        <v>190</v>
      </c>
      <c r="CJ76" s="270">
        <v>0</v>
      </c>
      <c r="CK76" s="270"/>
      <c r="CL76" s="270">
        <f t="shared" si="10"/>
        <v>5.109999999999999</v>
      </c>
      <c r="CM76" s="416">
        <v>3.08</v>
      </c>
      <c r="CN76" s="416" t="s">
        <v>691</v>
      </c>
      <c r="CO76" s="416">
        <v>0.13</v>
      </c>
      <c r="CP76" s="473" t="s">
        <v>321</v>
      </c>
      <c r="CQ76" s="416">
        <v>0.35</v>
      </c>
      <c r="CR76" s="473" t="s">
        <v>214</v>
      </c>
      <c r="CS76" s="416">
        <v>0.1</v>
      </c>
      <c r="CT76" s="473" t="s">
        <v>281</v>
      </c>
      <c r="CU76" s="416">
        <v>0.06</v>
      </c>
      <c r="CV76" s="416">
        <v>0.13</v>
      </c>
      <c r="CW76" s="416">
        <v>0</v>
      </c>
      <c r="CX76" s="416"/>
      <c r="CY76" s="416">
        <f t="shared" si="11"/>
        <v>0.19</v>
      </c>
      <c r="CZ76" s="416"/>
      <c r="DA76" s="257">
        <v>0.53</v>
      </c>
      <c r="DB76" s="257">
        <v>0.36</v>
      </c>
      <c r="DC76" s="257">
        <v>0.11</v>
      </c>
      <c r="DD76" s="257">
        <v>0.11</v>
      </c>
      <c r="DE76" s="257">
        <v>0.17</v>
      </c>
      <c r="DF76" s="257">
        <v>0.17</v>
      </c>
      <c r="DG76" s="257">
        <v>0.12</v>
      </c>
      <c r="DH76" s="257">
        <v>0.12</v>
      </c>
      <c r="DI76" s="257">
        <v>0.13</v>
      </c>
      <c r="DJ76" s="257">
        <v>0</v>
      </c>
      <c r="DK76" s="257">
        <f t="shared" si="12"/>
        <v>1.8199999999999998</v>
      </c>
      <c r="DL76" s="257"/>
      <c r="DM76" s="267">
        <f t="shared" si="17"/>
        <v>10.78</v>
      </c>
      <c r="DN76" s="532">
        <v>10.78</v>
      </c>
      <c r="DO76" s="424">
        <v>0</v>
      </c>
      <c r="DP76" s="424"/>
      <c r="DQ76" s="424">
        <v>3.43</v>
      </c>
      <c r="DR76" s="424" t="s">
        <v>236</v>
      </c>
      <c r="DS76" s="424">
        <v>4.6</v>
      </c>
      <c r="DT76" s="424" t="s">
        <v>705</v>
      </c>
      <c r="DU76" s="424">
        <f t="shared" si="20"/>
        <v>7610</v>
      </c>
      <c r="DV76" s="424"/>
      <c r="DW76" s="348">
        <f t="shared" si="19"/>
        <v>18.81</v>
      </c>
      <c r="DX76" s="532">
        <v>18.81</v>
      </c>
      <c r="DY76" s="347">
        <v>3</v>
      </c>
      <c r="DZ76" s="347"/>
      <c r="EA76" s="347">
        <v>0</v>
      </c>
      <c r="EB76" s="347"/>
      <c r="EC76" s="347">
        <v>0</v>
      </c>
      <c r="ED76" s="347">
        <v>0</v>
      </c>
      <c r="EE76" s="347"/>
      <c r="EF76" s="347"/>
      <c r="EG76" s="472">
        <v>0</v>
      </c>
      <c r="EH76" s="574">
        <v>0</v>
      </c>
      <c r="EI76" s="472">
        <v>2</v>
      </c>
      <c r="EJ76" s="472">
        <v>0</v>
      </c>
      <c r="EK76" s="472">
        <f t="shared" si="13"/>
        <v>2</v>
      </c>
      <c r="EL76" s="472">
        <v>36.56</v>
      </c>
      <c r="EM76" s="574" t="s">
        <v>190</v>
      </c>
    </row>
    <row r="77" spans="1:143" ht="12.75">
      <c r="A77" s="467">
        <v>6203</v>
      </c>
      <c r="B77" s="322">
        <v>62</v>
      </c>
      <c r="C77" s="318" t="s">
        <v>30</v>
      </c>
      <c r="D77" s="323" t="s">
        <v>31</v>
      </c>
      <c r="E77" s="334">
        <v>41974</v>
      </c>
      <c r="F77" s="337">
        <v>47</v>
      </c>
      <c r="G77" s="336">
        <v>41974</v>
      </c>
      <c r="H77" s="337"/>
      <c r="I77" s="336"/>
      <c r="J77" s="337"/>
      <c r="K77" s="336"/>
      <c r="L77" s="334"/>
      <c r="M77" s="334">
        <v>41942</v>
      </c>
      <c r="N77" s="247" t="s">
        <v>417</v>
      </c>
      <c r="O77" s="617">
        <v>2</v>
      </c>
      <c r="P77" s="247" t="s">
        <v>423</v>
      </c>
      <c r="Q77" s="617">
        <v>16</v>
      </c>
      <c r="R77" s="209">
        <v>0</v>
      </c>
      <c r="S77" s="209">
        <v>0</v>
      </c>
      <c r="T77" s="209">
        <v>0</v>
      </c>
      <c r="U77" s="209">
        <v>0</v>
      </c>
      <c r="V77" s="209">
        <v>143.1</v>
      </c>
      <c r="W77" s="209">
        <v>46.6</v>
      </c>
      <c r="X77" s="209">
        <f t="shared" si="4"/>
        <v>189.7</v>
      </c>
      <c r="Y77" s="532">
        <v>0</v>
      </c>
      <c r="Z77" s="224">
        <v>0</v>
      </c>
      <c r="AA77" s="219">
        <f t="shared" si="5"/>
        <v>556.9</v>
      </c>
      <c r="AB77" s="613">
        <v>556.9</v>
      </c>
      <c r="AC77" s="613"/>
      <c r="AD77" s="605">
        <f t="shared" si="6"/>
        <v>556.9</v>
      </c>
      <c r="AE77" s="342">
        <v>34</v>
      </c>
      <c r="AF77" s="373" t="s">
        <v>440</v>
      </c>
      <c r="AG77" s="374"/>
      <c r="AH77" s="374"/>
      <c r="AI77" s="374"/>
      <c r="AJ77" s="374"/>
      <c r="AK77" s="363">
        <v>189.7</v>
      </c>
      <c r="AL77" s="363"/>
      <c r="AM77" s="383">
        <v>46.6</v>
      </c>
      <c r="AN77" s="383">
        <v>0.03</v>
      </c>
      <c r="AO77" s="158">
        <v>0</v>
      </c>
      <c r="AP77" s="158">
        <v>1</v>
      </c>
      <c r="AQ77" s="171">
        <v>0</v>
      </c>
      <c r="AR77" s="158">
        <v>0</v>
      </c>
      <c r="AS77" s="158">
        <v>0</v>
      </c>
      <c r="AT77" s="158">
        <v>0</v>
      </c>
      <c r="AU77" s="277" t="s">
        <v>519</v>
      </c>
      <c r="AV77" s="257">
        <v>7.56</v>
      </c>
      <c r="AW77" s="256">
        <v>25.95</v>
      </c>
      <c r="AX77" s="163">
        <v>0</v>
      </c>
      <c r="AY77" s="254" t="s">
        <v>516</v>
      </c>
      <c r="AZ77" s="552" t="s">
        <v>538</v>
      </c>
      <c r="BA77" s="262" t="s">
        <v>538</v>
      </c>
      <c r="BB77" s="262" t="s">
        <v>538</v>
      </c>
      <c r="BC77" s="262" t="s">
        <v>538</v>
      </c>
      <c r="BD77" s="262" t="s">
        <v>538</v>
      </c>
      <c r="BE77" s="262" t="s">
        <v>538</v>
      </c>
      <c r="BF77" s="262">
        <v>0</v>
      </c>
      <c r="BG77" s="552" t="s">
        <v>538</v>
      </c>
      <c r="BH77" s="552" t="s">
        <v>538</v>
      </c>
      <c r="BI77" s="168">
        <v>0</v>
      </c>
      <c r="BJ77" s="168">
        <v>0</v>
      </c>
      <c r="BK77" s="168">
        <v>0</v>
      </c>
      <c r="BL77" s="586"/>
      <c r="BM77" s="169">
        <v>1980.37</v>
      </c>
      <c r="BN77" s="198">
        <v>0.18</v>
      </c>
      <c r="BO77" s="198">
        <f t="shared" si="7"/>
        <v>0.0257143</v>
      </c>
      <c r="BP77" s="198">
        <f t="shared" si="8"/>
        <v>50.9238</v>
      </c>
      <c r="BQ77" s="289" t="s">
        <v>538</v>
      </c>
      <c r="BR77" s="169" t="s">
        <v>181</v>
      </c>
      <c r="BS77" s="169" t="s">
        <v>380</v>
      </c>
      <c r="BT77" s="301">
        <v>0</v>
      </c>
      <c r="BU77" s="264">
        <v>0</v>
      </c>
      <c r="BV77" s="301"/>
      <c r="BW77" s="389" t="s">
        <v>440</v>
      </c>
      <c r="BX77" s="301">
        <v>1</v>
      </c>
      <c r="BY77" s="264">
        <v>4.44</v>
      </c>
      <c r="BZ77" s="299">
        <v>556.9</v>
      </c>
      <c r="CA77" s="270">
        <v>0.83</v>
      </c>
      <c r="CB77" s="270">
        <v>0.48</v>
      </c>
      <c r="CC77" s="270">
        <v>0</v>
      </c>
      <c r="CD77" s="270">
        <v>0.29</v>
      </c>
      <c r="CE77" s="270">
        <v>0.29</v>
      </c>
      <c r="CF77" s="270">
        <v>0.17</v>
      </c>
      <c r="CG77" s="270">
        <v>2.6</v>
      </c>
      <c r="CH77" s="270">
        <f t="shared" si="9"/>
        <v>4.66</v>
      </c>
      <c r="CI77" s="270" t="s">
        <v>290</v>
      </c>
      <c r="CJ77" s="270">
        <v>0</v>
      </c>
      <c r="CK77" s="270"/>
      <c r="CL77" s="270">
        <f t="shared" si="10"/>
        <v>4.66</v>
      </c>
      <c r="CM77" s="416">
        <v>3.08</v>
      </c>
      <c r="CN77" s="416" t="s">
        <v>691</v>
      </c>
      <c r="CO77" s="416">
        <v>0.13</v>
      </c>
      <c r="CP77" s="473" t="s">
        <v>321</v>
      </c>
      <c r="CQ77" s="416">
        <v>0.35</v>
      </c>
      <c r="CR77" s="473" t="s">
        <v>214</v>
      </c>
      <c r="CS77" s="416">
        <v>0.14</v>
      </c>
      <c r="CT77" s="473" t="s">
        <v>281</v>
      </c>
      <c r="CU77" s="416">
        <v>0.06</v>
      </c>
      <c r="CV77" s="416">
        <v>0.13</v>
      </c>
      <c r="CW77" s="416">
        <v>0</v>
      </c>
      <c r="CX77" s="416"/>
      <c r="CY77" s="416">
        <f t="shared" si="11"/>
        <v>0.19</v>
      </c>
      <c r="CZ77" s="416"/>
      <c r="DA77" s="257">
        <v>0.53</v>
      </c>
      <c r="DB77" s="257">
        <v>0.36</v>
      </c>
      <c r="DC77" s="257">
        <v>0.11</v>
      </c>
      <c r="DD77" s="257">
        <v>0.11</v>
      </c>
      <c r="DE77" s="257">
        <v>0.17</v>
      </c>
      <c r="DF77" s="257">
        <v>0</v>
      </c>
      <c r="DG77" s="257">
        <v>0.12</v>
      </c>
      <c r="DH77" s="257">
        <v>0.12</v>
      </c>
      <c r="DI77" s="257">
        <v>0.13</v>
      </c>
      <c r="DJ77" s="257">
        <v>0</v>
      </c>
      <c r="DK77" s="257">
        <f t="shared" si="12"/>
        <v>1.65</v>
      </c>
      <c r="DL77" s="257"/>
      <c r="DM77" s="267">
        <f t="shared" si="17"/>
        <v>10.200000000000001</v>
      </c>
      <c r="DN77" s="532">
        <v>10.2</v>
      </c>
      <c r="DO77" s="424">
        <v>0</v>
      </c>
      <c r="DP77" s="424"/>
      <c r="DQ77" s="424">
        <v>0</v>
      </c>
      <c r="DR77" s="424"/>
      <c r="DS77" s="424">
        <v>4.6</v>
      </c>
      <c r="DT77" s="424" t="s">
        <v>705</v>
      </c>
      <c r="DU77" s="424">
        <f t="shared" si="20"/>
        <v>556.9</v>
      </c>
      <c r="DV77" s="424"/>
      <c r="DW77" s="348">
        <f t="shared" si="19"/>
        <v>14.8</v>
      </c>
      <c r="DX77" s="532">
        <v>14.8</v>
      </c>
      <c r="DY77" s="347">
        <v>2.6</v>
      </c>
      <c r="DZ77" s="347"/>
      <c r="EA77" s="347">
        <v>0</v>
      </c>
      <c r="EB77" s="347"/>
      <c r="EC77" s="347">
        <v>0</v>
      </c>
      <c r="ED77" s="347">
        <v>0</v>
      </c>
      <c r="EE77" s="347"/>
      <c r="EF77" s="347"/>
      <c r="EG77" s="472">
        <v>0</v>
      </c>
      <c r="EH77" s="574">
        <v>0</v>
      </c>
      <c r="EI77" s="472">
        <v>0</v>
      </c>
      <c r="EJ77" s="472">
        <v>0</v>
      </c>
      <c r="EK77" s="472">
        <f t="shared" si="13"/>
        <v>0</v>
      </c>
      <c r="EL77" s="472">
        <v>0</v>
      </c>
      <c r="EM77" s="579" t="s">
        <v>538</v>
      </c>
    </row>
    <row r="78" spans="1:143" ht="12.75">
      <c r="A78" s="467">
        <v>6210</v>
      </c>
      <c r="B78" s="322">
        <v>63</v>
      </c>
      <c r="C78" s="318" t="s">
        <v>26</v>
      </c>
      <c r="D78" s="323">
        <v>17</v>
      </c>
      <c r="E78" s="334">
        <v>41760</v>
      </c>
      <c r="F78" s="337">
        <v>41</v>
      </c>
      <c r="G78" s="336">
        <v>41760</v>
      </c>
      <c r="H78" s="337"/>
      <c r="I78" s="336"/>
      <c r="J78" s="337"/>
      <c r="K78" s="336"/>
      <c r="L78" s="334"/>
      <c r="M78" s="334">
        <v>41723</v>
      </c>
      <c r="N78" s="247" t="s">
        <v>394</v>
      </c>
      <c r="O78" s="617">
        <v>6</v>
      </c>
      <c r="P78" s="247" t="s">
        <v>422</v>
      </c>
      <c r="Q78" s="617">
        <v>90</v>
      </c>
      <c r="R78" s="209">
        <v>0</v>
      </c>
      <c r="S78" s="209">
        <v>0</v>
      </c>
      <c r="T78" s="209">
        <v>0</v>
      </c>
      <c r="U78" s="209">
        <v>0</v>
      </c>
      <c r="V78" s="209">
        <v>794.8</v>
      </c>
      <c r="W78" s="209">
        <v>458.2</v>
      </c>
      <c r="X78" s="209">
        <f t="shared" si="4"/>
        <v>1253</v>
      </c>
      <c r="Y78" s="532">
        <v>0</v>
      </c>
      <c r="Z78" s="224">
        <v>0</v>
      </c>
      <c r="AA78" s="219">
        <f t="shared" si="5"/>
        <v>4166.5</v>
      </c>
      <c r="AB78" s="613">
        <v>4166.5</v>
      </c>
      <c r="AC78" s="613"/>
      <c r="AD78" s="605">
        <f t="shared" si="6"/>
        <v>4166.5</v>
      </c>
      <c r="AE78" s="342">
        <v>224</v>
      </c>
      <c r="AF78" s="373"/>
      <c r="AG78" s="374" t="s">
        <v>440</v>
      </c>
      <c r="AH78" s="374"/>
      <c r="AI78" s="374"/>
      <c r="AJ78" s="374"/>
      <c r="AK78" s="363">
        <v>1253</v>
      </c>
      <c r="AL78" s="363"/>
      <c r="AM78" s="383">
        <v>458.2</v>
      </c>
      <c r="AN78" s="383">
        <v>0.03</v>
      </c>
      <c r="AO78" s="158">
        <v>1</v>
      </c>
      <c r="AP78" s="158">
        <v>0</v>
      </c>
      <c r="AQ78" s="171">
        <v>0</v>
      </c>
      <c r="AR78" s="158">
        <v>1</v>
      </c>
      <c r="AS78" s="158">
        <v>0</v>
      </c>
      <c r="AT78" s="158">
        <v>0</v>
      </c>
      <c r="AU78" s="277" t="s">
        <v>519</v>
      </c>
      <c r="AV78" s="257">
        <v>7.56</v>
      </c>
      <c r="AW78" s="256">
        <v>25.95</v>
      </c>
      <c r="AX78" s="163">
        <v>0</v>
      </c>
      <c r="AY78" s="254" t="s">
        <v>516</v>
      </c>
      <c r="AZ78" s="552" t="s">
        <v>538</v>
      </c>
      <c r="BA78" s="262" t="s">
        <v>538</v>
      </c>
      <c r="BB78" s="262" t="s">
        <v>538</v>
      </c>
      <c r="BC78" s="262" t="s">
        <v>538</v>
      </c>
      <c r="BD78" s="262" t="s">
        <v>538</v>
      </c>
      <c r="BE78" s="262" t="s">
        <v>538</v>
      </c>
      <c r="BF78" s="262">
        <v>0</v>
      </c>
      <c r="BG78" s="552" t="s">
        <v>538</v>
      </c>
      <c r="BH78" s="552" t="s">
        <v>538</v>
      </c>
      <c r="BI78" s="168">
        <v>1</v>
      </c>
      <c r="BJ78" s="168">
        <v>1</v>
      </c>
      <c r="BK78" s="198">
        <v>1755.25</v>
      </c>
      <c r="BL78" s="289" t="s">
        <v>201</v>
      </c>
      <c r="BM78" s="169">
        <v>1980.37</v>
      </c>
      <c r="BN78" s="198">
        <v>0.18</v>
      </c>
      <c r="BO78" s="198">
        <f t="shared" si="7"/>
        <v>0.0257143</v>
      </c>
      <c r="BP78" s="198">
        <f t="shared" si="8"/>
        <v>50.9238</v>
      </c>
      <c r="BQ78" s="198" t="s">
        <v>657</v>
      </c>
      <c r="BR78" s="169" t="s">
        <v>181</v>
      </c>
      <c r="BS78" s="169" t="s">
        <v>380</v>
      </c>
      <c r="BT78" s="301">
        <v>2</v>
      </c>
      <c r="BU78" s="264">
        <v>0</v>
      </c>
      <c r="BV78" s="301"/>
      <c r="BW78" s="389" t="s">
        <v>440</v>
      </c>
      <c r="BX78" s="301">
        <v>1</v>
      </c>
      <c r="BY78" s="264">
        <v>4.44</v>
      </c>
      <c r="BZ78" s="299">
        <v>4166.5</v>
      </c>
      <c r="CA78" s="270">
        <v>0.83</v>
      </c>
      <c r="CB78" s="270">
        <v>0.48</v>
      </c>
      <c r="CC78" s="270">
        <v>0</v>
      </c>
      <c r="CD78" s="270">
        <v>0.29</v>
      </c>
      <c r="CE78" s="270">
        <v>0.29</v>
      </c>
      <c r="CF78" s="270">
        <v>0.17</v>
      </c>
      <c r="CG78" s="270">
        <v>2.6</v>
      </c>
      <c r="CH78" s="270">
        <f t="shared" si="9"/>
        <v>4.66</v>
      </c>
      <c r="CI78" s="270" t="s">
        <v>290</v>
      </c>
      <c r="CJ78" s="270">
        <v>0</v>
      </c>
      <c r="CK78" s="270"/>
      <c r="CL78" s="270">
        <f t="shared" si="10"/>
        <v>4.66</v>
      </c>
      <c r="CM78" s="416">
        <v>3.08</v>
      </c>
      <c r="CN78" s="416" t="s">
        <v>691</v>
      </c>
      <c r="CO78" s="416">
        <v>0.13</v>
      </c>
      <c r="CP78" s="473" t="s">
        <v>321</v>
      </c>
      <c r="CQ78" s="416">
        <v>0.35</v>
      </c>
      <c r="CR78" s="473" t="s">
        <v>214</v>
      </c>
      <c r="CS78" s="416">
        <v>0.14</v>
      </c>
      <c r="CT78" s="473" t="s">
        <v>281</v>
      </c>
      <c r="CU78" s="416">
        <v>0.06</v>
      </c>
      <c r="CV78" s="416">
        <v>0.13</v>
      </c>
      <c r="CW78" s="416">
        <v>0</v>
      </c>
      <c r="CX78" s="416"/>
      <c r="CY78" s="416">
        <f t="shared" si="11"/>
        <v>0.19</v>
      </c>
      <c r="CZ78" s="416"/>
      <c r="DA78" s="257">
        <v>0.53</v>
      </c>
      <c r="DB78" s="257">
        <v>0.36</v>
      </c>
      <c r="DC78" s="257">
        <v>0.11</v>
      </c>
      <c r="DD78" s="257">
        <v>0.11</v>
      </c>
      <c r="DE78" s="257">
        <v>0.17</v>
      </c>
      <c r="DF78" s="257">
        <v>0</v>
      </c>
      <c r="DG78" s="257">
        <v>0.12</v>
      </c>
      <c r="DH78" s="257">
        <v>0.12</v>
      </c>
      <c r="DI78" s="257">
        <v>0.13</v>
      </c>
      <c r="DJ78" s="257">
        <v>0</v>
      </c>
      <c r="DK78" s="257">
        <f t="shared" si="12"/>
        <v>1.65</v>
      </c>
      <c r="DL78" s="257"/>
      <c r="DM78" s="267">
        <f t="shared" si="17"/>
        <v>10.200000000000001</v>
      </c>
      <c r="DN78" s="532">
        <v>10.2</v>
      </c>
      <c r="DO78" s="424">
        <v>0</v>
      </c>
      <c r="DP78" s="424"/>
      <c r="DQ78" s="424">
        <v>0</v>
      </c>
      <c r="DR78" s="424"/>
      <c r="DS78" s="424">
        <v>4.6</v>
      </c>
      <c r="DT78" s="424" t="s">
        <v>705</v>
      </c>
      <c r="DU78" s="424">
        <f t="shared" si="20"/>
        <v>4166.5</v>
      </c>
      <c r="DV78" s="424"/>
      <c r="DW78" s="348">
        <f t="shared" si="19"/>
        <v>14.8</v>
      </c>
      <c r="DX78" s="532">
        <v>14.8</v>
      </c>
      <c r="DY78" s="347">
        <v>3</v>
      </c>
      <c r="DZ78" s="347"/>
      <c r="EA78" s="347">
        <v>0</v>
      </c>
      <c r="EB78" s="347"/>
      <c r="EC78" s="347">
        <v>0</v>
      </c>
      <c r="ED78" s="347">
        <v>0</v>
      </c>
      <c r="EE78" s="347"/>
      <c r="EF78" s="347"/>
      <c r="EG78" s="472">
        <v>0</v>
      </c>
      <c r="EH78" s="574">
        <v>0</v>
      </c>
      <c r="EI78" s="472">
        <v>2</v>
      </c>
      <c r="EJ78" s="472">
        <v>0</v>
      </c>
      <c r="EK78" s="472">
        <f t="shared" si="13"/>
        <v>2</v>
      </c>
      <c r="EL78" s="472">
        <v>36.56</v>
      </c>
      <c r="EM78" s="574" t="s">
        <v>290</v>
      </c>
    </row>
    <row r="79" spans="1:143" ht="12.75">
      <c r="A79" s="467">
        <v>6226</v>
      </c>
      <c r="B79" s="322">
        <v>64</v>
      </c>
      <c r="C79" s="318" t="s">
        <v>27</v>
      </c>
      <c r="D79" s="323">
        <v>29</v>
      </c>
      <c r="E79" s="334">
        <v>41214</v>
      </c>
      <c r="F79" s="337">
        <v>31</v>
      </c>
      <c r="G79" s="336">
        <v>41214</v>
      </c>
      <c r="H79" s="337"/>
      <c r="I79" s="336"/>
      <c r="J79" s="337"/>
      <c r="K79" s="336"/>
      <c r="L79" s="334"/>
      <c r="M79" s="334">
        <v>41211</v>
      </c>
      <c r="N79" s="247" t="s">
        <v>416</v>
      </c>
      <c r="O79" s="617">
        <v>1</v>
      </c>
      <c r="P79" s="247" t="s">
        <v>422</v>
      </c>
      <c r="Q79" s="617">
        <v>83</v>
      </c>
      <c r="R79" s="209">
        <v>472.2</v>
      </c>
      <c r="S79" s="209">
        <v>0</v>
      </c>
      <c r="T79" s="209">
        <v>0</v>
      </c>
      <c r="U79" s="209">
        <v>0</v>
      </c>
      <c r="V79" s="209">
        <v>587.5</v>
      </c>
      <c r="W79" s="209">
        <v>83.4</v>
      </c>
      <c r="X79" s="209">
        <f t="shared" si="4"/>
        <v>1143.1000000000001</v>
      </c>
      <c r="Y79" s="532">
        <v>0</v>
      </c>
      <c r="Z79" s="224">
        <v>0</v>
      </c>
      <c r="AA79" s="219">
        <f t="shared" si="5"/>
        <v>2857.7</v>
      </c>
      <c r="AB79" s="613">
        <v>2872.2</v>
      </c>
      <c r="AC79" s="613">
        <v>14.5</v>
      </c>
      <c r="AD79" s="605">
        <f t="shared" si="6"/>
        <v>2857.7</v>
      </c>
      <c r="AE79" s="342">
        <v>145</v>
      </c>
      <c r="AF79" s="373" t="s">
        <v>440</v>
      </c>
      <c r="AG79" s="374"/>
      <c r="AH79" s="374"/>
      <c r="AI79" s="374"/>
      <c r="AJ79" s="374"/>
      <c r="AK79" s="363">
        <v>1143.1</v>
      </c>
      <c r="AL79" s="363">
        <v>0.47</v>
      </c>
      <c r="AM79" s="383">
        <v>555.6</v>
      </c>
      <c r="AN79" s="383">
        <v>0.0296</v>
      </c>
      <c r="AO79" s="158">
        <v>1</v>
      </c>
      <c r="AP79" s="158">
        <v>0</v>
      </c>
      <c r="AQ79" s="171">
        <v>0</v>
      </c>
      <c r="AR79" s="158">
        <v>0</v>
      </c>
      <c r="AS79" s="158">
        <v>0</v>
      </c>
      <c r="AT79" s="158">
        <v>1</v>
      </c>
      <c r="AU79" s="277" t="s">
        <v>518</v>
      </c>
      <c r="AV79" s="257">
        <v>4.36</v>
      </c>
      <c r="AW79" s="256">
        <v>25.95</v>
      </c>
      <c r="AX79" s="163">
        <v>0</v>
      </c>
      <c r="AY79" s="254" t="s">
        <v>516</v>
      </c>
      <c r="AZ79" s="283" t="s">
        <v>526</v>
      </c>
      <c r="BA79" s="261">
        <v>0.0695</v>
      </c>
      <c r="BB79" s="262">
        <v>2036.6</v>
      </c>
      <c r="BC79" s="262">
        <v>25.95</v>
      </c>
      <c r="BD79" s="262">
        <f>ROUND(BA79*BB79+BC79,4)</f>
        <v>167.4937</v>
      </c>
      <c r="BE79" s="262">
        <v>3.2</v>
      </c>
      <c r="BF79" s="262">
        <v>0</v>
      </c>
      <c r="BG79" s="265" t="s">
        <v>179</v>
      </c>
      <c r="BH79" s="265" t="s">
        <v>545</v>
      </c>
      <c r="BI79" s="168">
        <v>0</v>
      </c>
      <c r="BJ79" s="168">
        <v>0</v>
      </c>
      <c r="BK79" s="168">
        <v>0</v>
      </c>
      <c r="BL79" s="586"/>
      <c r="BM79" s="169">
        <v>2036.6</v>
      </c>
      <c r="BN79" s="198">
        <v>0.18</v>
      </c>
      <c r="BO79" s="198">
        <f t="shared" si="7"/>
        <v>0.0257143</v>
      </c>
      <c r="BP79" s="198">
        <f t="shared" si="8"/>
        <v>52.3697</v>
      </c>
      <c r="BQ79" s="289" t="s">
        <v>538</v>
      </c>
      <c r="BR79" s="169" t="s">
        <v>179</v>
      </c>
      <c r="BS79" s="169" t="s">
        <v>376</v>
      </c>
      <c r="BT79" s="301">
        <v>0</v>
      </c>
      <c r="BU79" s="264">
        <v>0</v>
      </c>
      <c r="BV79" s="301"/>
      <c r="BW79" s="389" t="s">
        <v>440</v>
      </c>
      <c r="BX79" s="301">
        <v>1</v>
      </c>
      <c r="BY79" s="264">
        <v>4.44</v>
      </c>
      <c r="BZ79" s="299">
        <v>2872.2</v>
      </c>
      <c r="CA79" s="270">
        <v>0.83</v>
      </c>
      <c r="CB79" s="270">
        <v>0.48</v>
      </c>
      <c r="CC79" s="270">
        <v>0.45</v>
      </c>
      <c r="CD79" s="270">
        <v>0.29</v>
      </c>
      <c r="CE79" s="270">
        <v>0.29</v>
      </c>
      <c r="CF79" s="270">
        <v>0.17</v>
      </c>
      <c r="CG79" s="270">
        <v>2.6</v>
      </c>
      <c r="CH79" s="270">
        <f t="shared" si="9"/>
        <v>5.109999999999999</v>
      </c>
      <c r="CI79" s="270" t="s">
        <v>290</v>
      </c>
      <c r="CJ79" s="461">
        <v>2</v>
      </c>
      <c r="CK79" s="270" t="s">
        <v>717</v>
      </c>
      <c r="CL79" s="270">
        <f t="shared" si="10"/>
        <v>7.109999999999999</v>
      </c>
      <c r="CM79" s="416">
        <v>3.08</v>
      </c>
      <c r="CN79" s="416" t="s">
        <v>691</v>
      </c>
      <c r="CO79" s="416">
        <v>0.13</v>
      </c>
      <c r="CP79" s="473" t="s">
        <v>321</v>
      </c>
      <c r="CQ79" s="416">
        <v>0.35</v>
      </c>
      <c r="CR79" s="473" t="s">
        <v>214</v>
      </c>
      <c r="CS79" s="416">
        <v>0.1</v>
      </c>
      <c r="CT79" s="473" t="s">
        <v>281</v>
      </c>
      <c r="CU79" s="416">
        <v>0.06</v>
      </c>
      <c r="CV79" s="416">
        <v>0.13</v>
      </c>
      <c r="CW79" s="416">
        <v>0</v>
      </c>
      <c r="CX79" s="416"/>
      <c r="CY79" s="416">
        <f t="shared" si="11"/>
        <v>0.19</v>
      </c>
      <c r="CZ79" s="416"/>
      <c r="DA79" s="257">
        <v>0.53</v>
      </c>
      <c r="DB79" s="257">
        <v>0.36</v>
      </c>
      <c r="DC79" s="257">
        <v>0.11</v>
      </c>
      <c r="DD79" s="257">
        <v>0.11</v>
      </c>
      <c r="DE79" s="257">
        <v>0.17</v>
      </c>
      <c r="DF79" s="257">
        <v>0.17</v>
      </c>
      <c r="DG79" s="257">
        <v>0.12</v>
      </c>
      <c r="DH79" s="257">
        <v>0.12</v>
      </c>
      <c r="DI79" s="257">
        <v>0.13</v>
      </c>
      <c r="DJ79" s="257">
        <v>0</v>
      </c>
      <c r="DK79" s="257">
        <f t="shared" si="12"/>
        <v>1.8199999999999998</v>
      </c>
      <c r="DL79" s="257"/>
      <c r="DM79" s="267">
        <f aca="true" t="shared" si="21" ref="DM79:DM90">SUM(CL79+CM79+CO79+CQ79+CS79+CY79+DK79)</f>
        <v>12.78</v>
      </c>
      <c r="DN79" s="532">
        <v>12.78</v>
      </c>
      <c r="DO79" s="424">
        <v>0</v>
      </c>
      <c r="DP79" s="424"/>
      <c r="DQ79" s="424">
        <v>0</v>
      </c>
      <c r="DR79" s="424"/>
      <c r="DS79" s="424">
        <v>4.6</v>
      </c>
      <c r="DT79" s="424" t="s">
        <v>705</v>
      </c>
      <c r="DU79" s="424">
        <f t="shared" si="20"/>
        <v>2857.7</v>
      </c>
      <c r="DV79" s="424"/>
      <c r="DW79" s="348">
        <f t="shared" si="19"/>
        <v>17.38</v>
      </c>
      <c r="DX79" s="532">
        <v>17.38</v>
      </c>
      <c r="DY79" s="347">
        <v>6.09</v>
      </c>
      <c r="DZ79" s="347"/>
      <c r="EA79" s="347">
        <v>2.62</v>
      </c>
      <c r="EB79" s="347"/>
      <c r="EC79" s="347">
        <v>0</v>
      </c>
      <c r="ED79" s="347">
        <v>0</v>
      </c>
      <c r="EE79" s="347"/>
      <c r="EF79" s="347"/>
      <c r="EG79" s="472">
        <v>0</v>
      </c>
      <c r="EH79" s="574">
        <v>0</v>
      </c>
      <c r="EI79" s="472">
        <v>0</v>
      </c>
      <c r="EJ79" s="472">
        <v>0</v>
      </c>
      <c r="EK79" s="472">
        <f t="shared" si="13"/>
        <v>0</v>
      </c>
      <c r="EL79" s="472">
        <v>0</v>
      </c>
      <c r="EM79" s="579" t="s">
        <v>538</v>
      </c>
    </row>
    <row r="80" spans="1:143" ht="12.75">
      <c r="A80" s="467">
        <v>6227</v>
      </c>
      <c r="B80" s="322">
        <v>65</v>
      </c>
      <c r="C80" s="318" t="s">
        <v>32</v>
      </c>
      <c r="D80" s="323">
        <v>30</v>
      </c>
      <c r="E80" s="334">
        <v>41760</v>
      </c>
      <c r="F80" s="337">
        <v>42</v>
      </c>
      <c r="G80" s="336">
        <v>41760</v>
      </c>
      <c r="H80" s="337"/>
      <c r="I80" s="336"/>
      <c r="J80" s="337"/>
      <c r="K80" s="336"/>
      <c r="L80" s="334"/>
      <c r="M80" s="334">
        <v>41726</v>
      </c>
      <c r="N80" s="247" t="s">
        <v>393</v>
      </c>
      <c r="O80" s="617">
        <v>4</v>
      </c>
      <c r="P80" s="247" t="s">
        <v>422</v>
      </c>
      <c r="Q80" s="617">
        <v>80</v>
      </c>
      <c r="R80" s="209">
        <v>0</v>
      </c>
      <c r="S80" s="209">
        <v>0</v>
      </c>
      <c r="T80" s="209">
        <v>0</v>
      </c>
      <c r="U80" s="209">
        <v>0</v>
      </c>
      <c r="V80" s="209">
        <v>685.1</v>
      </c>
      <c r="W80" s="209">
        <v>304</v>
      </c>
      <c r="X80" s="209">
        <f t="shared" si="4"/>
        <v>989.1</v>
      </c>
      <c r="Y80" s="532">
        <v>0</v>
      </c>
      <c r="Z80" s="224">
        <v>0</v>
      </c>
      <c r="AA80" s="219">
        <v>0</v>
      </c>
      <c r="AB80" s="613">
        <v>3285.8</v>
      </c>
      <c r="AC80" s="613"/>
      <c r="AD80" s="605">
        <f t="shared" si="6"/>
        <v>3285.8</v>
      </c>
      <c r="AE80" s="342">
        <v>212</v>
      </c>
      <c r="AF80" s="373"/>
      <c r="AG80" s="374"/>
      <c r="AH80" s="374"/>
      <c r="AI80" s="374" t="s">
        <v>440</v>
      </c>
      <c r="AJ80" s="374"/>
      <c r="AK80" s="363">
        <v>989.1</v>
      </c>
      <c r="AL80" s="363">
        <v>0.47</v>
      </c>
      <c r="AM80" s="383">
        <v>304</v>
      </c>
      <c r="AN80" s="382">
        <v>0.0299</v>
      </c>
      <c r="AO80" s="158">
        <v>1</v>
      </c>
      <c r="AP80" s="158">
        <v>0</v>
      </c>
      <c r="AQ80" s="171">
        <v>0</v>
      </c>
      <c r="AR80" s="158">
        <v>0</v>
      </c>
      <c r="AS80" s="158">
        <v>0</v>
      </c>
      <c r="AT80" s="158">
        <v>0</v>
      </c>
      <c r="AU80" s="277" t="s">
        <v>518</v>
      </c>
      <c r="AV80" s="257">
        <v>4.36</v>
      </c>
      <c r="AW80" s="256">
        <v>25.95</v>
      </c>
      <c r="AX80" s="163">
        <v>0</v>
      </c>
      <c r="AY80" s="254" t="s">
        <v>516</v>
      </c>
      <c r="AZ80" s="283" t="s">
        <v>526</v>
      </c>
      <c r="BA80" s="261">
        <v>0.0695</v>
      </c>
      <c r="BB80" s="262">
        <v>2036.6</v>
      </c>
      <c r="BC80" s="262">
        <v>25.95</v>
      </c>
      <c r="BD80" s="262">
        <f>ROUND(BA80*BB80+BC80,4)</f>
        <v>167.4937</v>
      </c>
      <c r="BE80" s="262">
        <v>3.2</v>
      </c>
      <c r="BF80" s="262">
        <v>0</v>
      </c>
      <c r="BG80" s="265" t="s">
        <v>179</v>
      </c>
      <c r="BH80" s="265" t="s">
        <v>545</v>
      </c>
      <c r="BI80" s="168">
        <v>0</v>
      </c>
      <c r="BJ80" s="168">
        <v>0</v>
      </c>
      <c r="BK80" s="168">
        <v>0</v>
      </c>
      <c r="BL80" s="586"/>
      <c r="BM80" s="169">
        <v>2036.6</v>
      </c>
      <c r="BN80" s="198">
        <v>0.18</v>
      </c>
      <c r="BO80" s="198">
        <f t="shared" si="7"/>
        <v>0.0257143</v>
      </c>
      <c r="BP80" s="198">
        <f t="shared" si="8"/>
        <v>52.3697</v>
      </c>
      <c r="BQ80" s="289" t="s">
        <v>538</v>
      </c>
      <c r="BR80" s="169" t="s">
        <v>179</v>
      </c>
      <c r="BS80" s="169" t="s">
        <v>376</v>
      </c>
      <c r="BT80" s="301">
        <v>2</v>
      </c>
      <c r="BU80" s="264">
        <v>0</v>
      </c>
      <c r="BV80" s="301">
        <v>1</v>
      </c>
      <c r="BW80" s="301">
        <v>3.11</v>
      </c>
      <c r="BX80" s="301">
        <v>0</v>
      </c>
      <c r="BY80" s="476" t="s">
        <v>538</v>
      </c>
      <c r="BZ80" s="299">
        <v>0</v>
      </c>
      <c r="CA80" s="270">
        <v>0.83</v>
      </c>
      <c r="CB80" s="270">
        <v>0.48</v>
      </c>
      <c r="CC80" s="270">
        <v>0.45</v>
      </c>
      <c r="CD80" s="270">
        <v>0.29</v>
      </c>
      <c r="CE80" s="270">
        <v>0.29</v>
      </c>
      <c r="CF80" s="270">
        <v>0.17</v>
      </c>
      <c r="CG80" s="270">
        <v>2.6</v>
      </c>
      <c r="CH80" s="270">
        <f t="shared" si="9"/>
        <v>5.109999999999999</v>
      </c>
      <c r="CI80" s="270" t="s">
        <v>290</v>
      </c>
      <c r="CJ80" s="270">
        <v>0</v>
      </c>
      <c r="CK80" s="270"/>
      <c r="CL80" s="270">
        <f t="shared" si="10"/>
        <v>5.109999999999999</v>
      </c>
      <c r="CM80" s="416">
        <v>3.08</v>
      </c>
      <c r="CN80" s="416" t="s">
        <v>691</v>
      </c>
      <c r="CO80" s="416">
        <v>0</v>
      </c>
      <c r="CP80" s="413" t="s">
        <v>538</v>
      </c>
      <c r="CQ80" s="416">
        <v>0.35</v>
      </c>
      <c r="CR80" s="473" t="s">
        <v>214</v>
      </c>
      <c r="CS80" s="416">
        <v>0.1</v>
      </c>
      <c r="CT80" s="473" t="s">
        <v>281</v>
      </c>
      <c r="CU80" s="416">
        <v>0.06</v>
      </c>
      <c r="CV80" s="416">
        <v>0.13</v>
      </c>
      <c r="CW80" s="416">
        <v>0</v>
      </c>
      <c r="CX80" s="416"/>
      <c r="CY80" s="416">
        <f t="shared" si="11"/>
        <v>0.19</v>
      </c>
      <c r="CZ80" s="416"/>
      <c r="DA80" s="257">
        <v>0.53</v>
      </c>
      <c r="DB80" s="257">
        <v>0.36</v>
      </c>
      <c r="DC80" s="257">
        <v>0.11</v>
      </c>
      <c r="DD80" s="257">
        <v>0.11</v>
      </c>
      <c r="DE80" s="257">
        <v>0.17</v>
      </c>
      <c r="DF80" s="257">
        <v>0.17</v>
      </c>
      <c r="DG80" s="257">
        <v>0.12</v>
      </c>
      <c r="DH80" s="257">
        <v>0.12</v>
      </c>
      <c r="DI80" s="257">
        <v>0.13</v>
      </c>
      <c r="DJ80" s="257">
        <v>0</v>
      </c>
      <c r="DK80" s="257">
        <f t="shared" si="12"/>
        <v>1.8199999999999998</v>
      </c>
      <c r="DL80" s="257"/>
      <c r="DM80" s="267">
        <f t="shared" si="21"/>
        <v>10.649999999999999</v>
      </c>
      <c r="DN80" s="532">
        <v>10.65</v>
      </c>
      <c r="DO80" s="424">
        <v>0</v>
      </c>
      <c r="DP80" s="424"/>
      <c r="DQ80" s="424">
        <v>0</v>
      </c>
      <c r="DR80" s="424"/>
      <c r="DS80" s="424">
        <v>4.6</v>
      </c>
      <c r="DT80" s="424" t="s">
        <v>705</v>
      </c>
      <c r="DU80" s="424">
        <f t="shared" si="20"/>
        <v>3285.8</v>
      </c>
      <c r="DV80" s="424"/>
      <c r="DW80" s="348">
        <f t="shared" si="19"/>
        <v>15.249999999999998</v>
      </c>
      <c r="DX80" s="532">
        <v>15.25</v>
      </c>
      <c r="DY80" s="347">
        <v>3.5</v>
      </c>
      <c r="DZ80" s="347"/>
      <c r="EA80" s="347">
        <v>0</v>
      </c>
      <c r="EB80" s="347"/>
      <c r="EC80" s="347">
        <v>0</v>
      </c>
      <c r="ED80" s="347">
        <v>0</v>
      </c>
      <c r="EE80" s="347"/>
      <c r="EF80" s="347"/>
      <c r="EG80" s="472">
        <v>0</v>
      </c>
      <c r="EH80" s="574">
        <v>0</v>
      </c>
      <c r="EI80" s="472">
        <v>2</v>
      </c>
      <c r="EJ80" s="472">
        <v>0</v>
      </c>
      <c r="EK80" s="472">
        <f t="shared" si="13"/>
        <v>2</v>
      </c>
      <c r="EL80" s="472">
        <v>36.56</v>
      </c>
      <c r="EM80" s="574" t="s">
        <v>290</v>
      </c>
    </row>
    <row r="81" spans="1:143" ht="12.75">
      <c r="A81" s="467">
        <v>6395</v>
      </c>
      <c r="B81" s="322">
        <v>66</v>
      </c>
      <c r="C81" s="318" t="s">
        <v>33</v>
      </c>
      <c r="D81" s="323">
        <v>183</v>
      </c>
      <c r="E81" s="334">
        <v>40634</v>
      </c>
      <c r="F81" s="337">
        <v>35</v>
      </c>
      <c r="G81" s="336">
        <v>40634</v>
      </c>
      <c r="H81" s="337"/>
      <c r="I81" s="336"/>
      <c r="J81" s="337"/>
      <c r="K81" s="336"/>
      <c r="L81" s="334"/>
      <c r="M81" s="334">
        <v>40602</v>
      </c>
      <c r="N81" s="247" t="s">
        <v>409</v>
      </c>
      <c r="O81" s="617">
        <v>2</v>
      </c>
      <c r="P81" s="247" t="s">
        <v>422</v>
      </c>
      <c r="Q81" s="617">
        <v>30</v>
      </c>
      <c r="R81" s="209">
        <v>0</v>
      </c>
      <c r="S81" s="209">
        <v>0</v>
      </c>
      <c r="T81" s="209">
        <v>0</v>
      </c>
      <c r="U81" s="209">
        <v>0</v>
      </c>
      <c r="V81" s="209">
        <v>321.1</v>
      </c>
      <c r="W81" s="209">
        <v>149.2</v>
      </c>
      <c r="X81" s="209">
        <f aca="true" t="shared" si="22" ref="X81:X91">SUM(R81:W81)</f>
        <v>470.3</v>
      </c>
      <c r="Y81" s="532">
        <v>0</v>
      </c>
      <c r="Z81" s="224">
        <v>0</v>
      </c>
      <c r="AA81" s="219">
        <f aca="true" t="shared" si="23" ref="AA81:AA89">SUM(AD81)</f>
        <v>1381.2</v>
      </c>
      <c r="AB81" s="613">
        <v>1381.2</v>
      </c>
      <c r="AC81" s="613"/>
      <c r="AD81" s="605">
        <f t="shared" si="6"/>
        <v>1381.2</v>
      </c>
      <c r="AE81" s="342">
        <v>53</v>
      </c>
      <c r="AF81" s="373"/>
      <c r="AG81" s="374"/>
      <c r="AH81" s="374" t="s">
        <v>440</v>
      </c>
      <c r="AI81" s="374"/>
      <c r="AJ81" s="374"/>
      <c r="AK81" s="363">
        <v>470.3</v>
      </c>
      <c r="AL81" s="363">
        <v>0.47</v>
      </c>
      <c r="AM81" s="383">
        <v>149.2</v>
      </c>
      <c r="AN81" s="382">
        <v>0.0299</v>
      </c>
      <c r="AO81" s="158">
        <v>1</v>
      </c>
      <c r="AP81" s="158">
        <v>1</v>
      </c>
      <c r="AQ81" s="171">
        <v>0</v>
      </c>
      <c r="AR81" s="158">
        <v>0</v>
      </c>
      <c r="AS81" s="158">
        <v>0</v>
      </c>
      <c r="AT81" s="158">
        <v>1</v>
      </c>
      <c r="AU81" s="277" t="s">
        <v>518</v>
      </c>
      <c r="AV81" s="257">
        <v>4.36</v>
      </c>
      <c r="AW81" s="256">
        <v>25.95</v>
      </c>
      <c r="AX81" s="163">
        <v>0</v>
      </c>
      <c r="AY81" s="254" t="s">
        <v>516</v>
      </c>
      <c r="AZ81" s="283" t="s">
        <v>537</v>
      </c>
      <c r="BA81" s="261">
        <v>0.0674</v>
      </c>
      <c r="BB81" s="262">
        <v>1952.55</v>
      </c>
      <c r="BC81" s="262">
        <v>25.95</v>
      </c>
      <c r="BD81" s="262">
        <f>ROUND(BA81*BB81+BC81,4)</f>
        <v>157.5519</v>
      </c>
      <c r="BE81" s="262">
        <v>3.2</v>
      </c>
      <c r="BF81" s="262">
        <v>0</v>
      </c>
      <c r="BG81" s="265" t="s">
        <v>181</v>
      </c>
      <c r="BH81" s="265" t="s">
        <v>548</v>
      </c>
      <c r="BI81" s="168">
        <v>1</v>
      </c>
      <c r="BJ81" s="168">
        <v>1</v>
      </c>
      <c r="BK81" s="198">
        <v>1755.25</v>
      </c>
      <c r="BL81" s="289" t="s">
        <v>201</v>
      </c>
      <c r="BM81" s="169">
        <v>1952.55</v>
      </c>
      <c r="BN81" s="198">
        <v>0.18</v>
      </c>
      <c r="BO81" s="198">
        <f aca="true" t="shared" si="24" ref="BO81:BO90">ROUND(BN81/7,7)</f>
        <v>0.0257143</v>
      </c>
      <c r="BP81" s="198">
        <f aca="true" t="shared" si="25" ref="BP81:BP90">ROUND(BM81*BO81,4)</f>
        <v>50.2085</v>
      </c>
      <c r="BQ81" s="198" t="s">
        <v>657</v>
      </c>
      <c r="BR81" s="169" t="s">
        <v>181</v>
      </c>
      <c r="BS81" s="169" t="s">
        <v>378</v>
      </c>
      <c r="BT81" s="301">
        <v>1</v>
      </c>
      <c r="BU81" s="264">
        <v>0</v>
      </c>
      <c r="BV81" s="301"/>
      <c r="BW81" s="389" t="s">
        <v>440</v>
      </c>
      <c r="BX81" s="301">
        <v>1</v>
      </c>
      <c r="BY81" s="264">
        <v>4.44</v>
      </c>
      <c r="BZ81" s="299">
        <v>1381.2</v>
      </c>
      <c r="CA81" s="270">
        <v>0.83</v>
      </c>
      <c r="CB81" s="270">
        <v>0.48</v>
      </c>
      <c r="CC81" s="270">
        <v>0.45</v>
      </c>
      <c r="CD81" s="270">
        <v>0.29</v>
      </c>
      <c r="CE81" s="270">
        <v>0.29</v>
      </c>
      <c r="CF81" s="270">
        <v>0.17</v>
      </c>
      <c r="CG81" s="270">
        <v>2.6</v>
      </c>
      <c r="CH81" s="270">
        <f aca="true" t="shared" si="26" ref="CH81:CH90">SUM(CA81:CG81)</f>
        <v>5.109999999999999</v>
      </c>
      <c r="CI81" s="270" t="s">
        <v>290</v>
      </c>
      <c r="CJ81" s="270">
        <v>0</v>
      </c>
      <c r="CK81" s="270"/>
      <c r="CL81" s="270">
        <f aca="true" t="shared" si="27" ref="CL81:CL90">SUM(CH81+CJ81)</f>
        <v>5.109999999999999</v>
      </c>
      <c r="CM81" s="416">
        <v>3.08</v>
      </c>
      <c r="CN81" s="416" t="s">
        <v>691</v>
      </c>
      <c r="CO81" s="416">
        <v>0.13</v>
      </c>
      <c r="CP81" s="473" t="s">
        <v>321</v>
      </c>
      <c r="CQ81" s="416">
        <v>0.35</v>
      </c>
      <c r="CR81" s="473" t="s">
        <v>214</v>
      </c>
      <c r="CS81" s="416">
        <v>0.1</v>
      </c>
      <c r="CT81" s="473" t="s">
        <v>281</v>
      </c>
      <c r="CU81" s="416">
        <v>0.06</v>
      </c>
      <c r="CV81" s="416">
        <v>0.13</v>
      </c>
      <c r="CW81" s="416">
        <v>0</v>
      </c>
      <c r="CX81" s="416"/>
      <c r="CY81" s="416">
        <f aca="true" t="shared" si="28" ref="CY81:CY90">SUM(CU81:CV81)</f>
        <v>0.19</v>
      </c>
      <c r="CZ81" s="416"/>
      <c r="DA81" s="257">
        <v>0.53</v>
      </c>
      <c r="DB81" s="257">
        <v>0.36</v>
      </c>
      <c r="DC81" s="257">
        <v>0.11</v>
      </c>
      <c r="DD81" s="257">
        <v>0.11</v>
      </c>
      <c r="DE81" s="257">
        <v>0.17</v>
      </c>
      <c r="DF81" s="257">
        <v>0.17</v>
      </c>
      <c r="DG81" s="257">
        <v>0.12</v>
      </c>
      <c r="DH81" s="257">
        <v>0.12</v>
      </c>
      <c r="DI81" s="257">
        <v>0.13</v>
      </c>
      <c r="DJ81" s="257">
        <v>0</v>
      </c>
      <c r="DK81" s="257">
        <f aca="true" t="shared" si="29" ref="DK81:DK90">SUM(DA81:DJ81)</f>
        <v>1.8199999999999998</v>
      </c>
      <c r="DL81" s="257"/>
      <c r="DM81" s="267">
        <f t="shared" si="21"/>
        <v>10.78</v>
      </c>
      <c r="DN81" s="532">
        <v>10.78</v>
      </c>
      <c r="DO81" s="424">
        <v>0</v>
      </c>
      <c r="DP81" s="424"/>
      <c r="DQ81" s="424">
        <v>0</v>
      </c>
      <c r="DR81" s="424"/>
      <c r="DS81" s="424">
        <v>4.6</v>
      </c>
      <c r="DT81" s="424" t="s">
        <v>705</v>
      </c>
      <c r="DU81" s="424">
        <f t="shared" si="20"/>
        <v>1381.2</v>
      </c>
      <c r="DV81" s="424"/>
      <c r="DW81" s="348">
        <f t="shared" si="19"/>
        <v>15.379999999999999</v>
      </c>
      <c r="DX81" s="532">
        <v>15.38</v>
      </c>
      <c r="DY81" s="347">
        <v>0</v>
      </c>
      <c r="DZ81" s="347"/>
      <c r="EA81" s="347">
        <v>0</v>
      </c>
      <c r="EB81" s="347"/>
      <c r="EC81" s="347">
        <v>0</v>
      </c>
      <c r="ED81" s="347">
        <v>0</v>
      </c>
      <c r="EE81" s="347"/>
      <c r="EF81" s="347"/>
      <c r="EG81" s="472">
        <v>0</v>
      </c>
      <c r="EH81" s="574">
        <v>0</v>
      </c>
      <c r="EI81" s="472">
        <v>1</v>
      </c>
      <c r="EJ81" s="472">
        <v>0</v>
      </c>
      <c r="EK81" s="472">
        <f aca="true" t="shared" si="30" ref="EK81:EK91">SUM(EG81:EJ81)</f>
        <v>1</v>
      </c>
      <c r="EL81" s="472">
        <v>36.56</v>
      </c>
      <c r="EM81" s="574" t="s">
        <v>290</v>
      </c>
    </row>
    <row r="82" spans="1:143" ht="12.75">
      <c r="A82" s="467">
        <v>6405</v>
      </c>
      <c r="B82" s="322">
        <v>67</v>
      </c>
      <c r="C82" s="318" t="s">
        <v>34</v>
      </c>
      <c r="D82" s="323">
        <v>1</v>
      </c>
      <c r="E82" s="334">
        <v>41791</v>
      </c>
      <c r="F82" s="337">
        <v>45</v>
      </c>
      <c r="G82" s="336">
        <v>41791</v>
      </c>
      <c r="H82" s="337"/>
      <c r="I82" s="336"/>
      <c r="J82" s="337"/>
      <c r="K82" s="336"/>
      <c r="L82" s="334"/>
      <c r="M82" s="334">
        <v>41757</v>
      </c>
      <c r="N82" s="247" t="s">
        <v>418</v>
      </c>
      <c r="O82" s="617">
        <v>4</v>
      </c>
      <c r="P82" s="247" t="s">
        <v>422</v>
      </c>
      <c r="Q82" s="617">
        <v>68</v>
      </c>
      <c r="R82" s="209">
        <v>0</v>
      </c>
      <c r="S82" s="209">
        <v>0</v>
      </c>
      <c r="T82" s="209">
        <v>0</v>
      </c>
      <c r="U82" s="209">
        <v>0</v>
      </c>
      <c r="V82" s="209">
        <v>696.3</v>
      </c>
      <c r="W82" s="209">
        <v>274</v>
      </c>
      <c r="X82" s="209">
        <f t="shared" si="22"/>
        <v>970.3</v>
      </c>
      <c r="Y82" s="532">
        <v>0</v>
      </c>
      <c r="Z82" s="224">
        <v>0</v>
      </c>
      <c r="AA82" s="219">
        <f t="shared" si="23"/>
        <v>3224.2999999999997</v>
      </c>
      <c r="AB82" s="613">
        <v>3330.1</v>
      </c>
      <c r="AC82" s="613">
        <v>105.8</v>
      </c>
      <c r="AD82" s="605">
        <f aca="true" t="shared" si="31" ref="AD82:AD90">SUM(AB82-AC82)</f>
        <v>3224.2999999999997</v>
      </c>
      <c r="AE82" s="342">
        <v>175</v>
      </c>
      <c r="AF82" s="373"/>
      <c r="AG82" s="374" t="s">
        <v>440</v>
      </c>
      <c r="AH82" s="374"/>
      <c r="AI82" s="374"/>
      <c r="AJ82" s="374"/>
      <c r="AK82" s="363">
        <v>970.3</v>
      </c>
      <c r="AL82" s="363"/>
      <c r="AM82" s="383">
        <v>274</v>
      </c>
      <c r="AN82" s="383">
        <v>0.03</v>
      </c>
      <c r="AO82" s="158">
        <v>1</v>
      </c>
      <c r="AP82" s="159">
        <v>2</v>
      </c>
      <c r="AQ82" s="171">
        <v>0</v>
      </c>
      <c r="AR82" s="158">
        <v>0</v>
      </c>
      <c r="AS82" s="158">
        <v>0</v>
      </c>
      <c r="AT82" s="158">
        <v>0</v>
      </c>
      <c r="AU82" s="277" t="s">
        <v>519</v>
      </c>
      <c r="AV82" s="257">
        <v>7.56</v>
      </c>
      <c r="AW82" s="256">
        <v>25.95</v>
      </c>
      <c r="AX82" s="163">
        <v>0</v>
      </c>
      <c r="AY82" s="254" t="s">
        <v>516</v>
      </c>
      <c r="AZ82" s="552" t="s">
        <v>538</v>
      </c>
      <c r="BA82" s="262" t="s">
        <v>538</v>
      </c>
      <c r="BB82" s="262" t="s">
        <v>538</v>
      </c>
      <c r="BC82" s="262" t="s">
        <v>538</v>
      </c>
      <c r="BD82" s="262" t="s">
        <v>538</v>
      </c>
      <c r="BE82" s="262" t="s">
        <v>538</v>
      </c>
      <c r="BF82" s="262">
        <v>0</v>
      </c>
      <c r="BG82" s="552" t="s">
        <v>538</v>
      </c>
      <c r="BH82" s="552" t="s">
        <v>538</v>
      </c>
      <c r="BI82" s="168">
        <v>0</v>
      </c>
      <c r="BJ82" s="168">
        <v>0</v>
      </c>
      <c r="BK82" s="168">
        <v>0</v>
      </c>
      <c r="BL82" s="586"/>
      <c r="BM82" s="169">
        <v>1952.55</v>
      </c>
      <c r="BN82" s="198">
        <v>0.18</v>
      </c>
      <c r="BO82" s="198">
        <f t="shared" si="24"/>
        <v>0.0257143</v>
      </c>
      <c r="BP82" s="198">
        <f t="shared" si="25"/>
        <v>50.2085</v>
      </c>
      <c r="BQ82" s="289" t="s">
        <v>538</v>
      </c>
      <c r="BR82" s="169" t="s">
        <v>181</v>
      </c>
      <c r="BS82" s="169" t="s">
        <v>378</v>
      </c>
      <c r="BT82" s="301">
        <v>1</v>
      </c>
      <c r="BU82" s="264">
        <v>0</v>
      </c>
      <c r="BV82" s="301"/>
      <c r="BW82" s="389" t="s">
        <v>440</v>
      </c>
      <c r="BX82" s="301">
        <v>1</v>
      </c>
      <c r="BY82" s="264">
        <v>4.44</v>
      </c>
      <c r="BZ82" s="299">
        <v>3224.3</v>
      </c>
      <c r="CA82" s="270">
        <v>0.83</v>
      </c>
      <c r="CB82" s="270">
        <v>0.48</v>
      </c>
      <c r="CC82" s="270">
        <v>0</v>
      </c>
      <c r="CD82" s="270">
        <v>0.29</v>
      </c>
      <c r="CE82" s="270">
        <v>0.29</v>
      </c>
      <c r="CF82" s="270">
        <v>0.17</v>
      </c>
      <c r="CG82" s="270">
        <v>2.6</v>
      </c>
      <c r="CH82" s="270">
        <f t="shared" si="26"/>
        <v>4.66</v>
      </c>
      <c r="CI82" s="270" t="s">
        <v>290</v>
      </c>
      <c r="CJ82" s="270">
        <v>0</v>
      </c>
      <c r="CK82" s="270"/>
      <c r="CL82" s="270">
        <f t="shared" si="27"/>
        <v>4.66</v>
      </c>
      <c r="CM82" s="416">
        <v>3.08</v>
      </c>
      <c r="CN82" s="416" t="s">
        <v>691</v>
      </c>
      <c r="CO82" s="416">
        <v>0.13</v>
      </c>
      <c r="CP82" s="473" t="s">
        <v>321</v>
      </c>
      <c r="CQ82" s="416">
        <v>0.35</v>
      </c>
      <c r="CR82" s="473" t="s">
        <v>214</v>
      </c>
      <c r="CS82" s="416">
        <v>0.14</v>
      </c>
      <c r="CT82" s="473" t="s">
        <v>281</v>
      </c>
      <c r="CU82" s="416">
        <v>0.06</v>
      </c>
      <c r="CV82" s="416">
        <v>0.13</v>
      </c>
      <c r="CW82" s="416">
        <v>0</v>
      </c>
      <c r="CX82" s="416"/>
      <c r="CY82" s="416">
        <f t="shared" si="28"/>
        <v>0.19</v>
      </c>
      <c r="CZ82" s="416"/>
      <c r="DA82" s="257">
        <v>0.53</v>
      </c>
      <c r="DB82" s="257">
        <v>0.36</v>
      </c>
      <c r="DC82" s="257">
        <v>0.11</v>
      </c>
      <c r="DD82" s="257">
        <v>0.11</v>
      </c>
      <c r="DE82" s="257">
        <v>0.17</v>
      </c>
      <c r="DF82" s="257">
        <v>0</v>
      </c>
      <c r="DG82" s="257">
        <v>0.12</v>
      </c>
      <c r="DH82" s="257">
        <v>0.12</v>
      </c>
      <c r="DI82" s="257">
        <v>0.13</v>
      </c>
      <c r="DJ82" s="257">
        <v>0</v>
      </c>
      <c r="DK82" s="257">
        <f t="shared" si="29"/>
        <v>1.65</v>
      </c>
      <c r="DL82" s="257"/>
      <c r="DM82" s="267">
        <f t="shared" si="21"/>
        <v>10.200000000000001</v>
      </c>
      <c r="DN82" s="532">
        <v>10.2</v>
      </c>
      <c r="DO82" s="424">
        <v>0</v>
      </c>
      <c r="DP82" s="424"/>
      <c r="DQ82" s="424">
        <v>0</v>
      </c>
      <c r="DR82" s="424"/>
      <c r="DS82" s="424">
        <v>4.6</v>
      </c>
      <c r="DT82" s="424" t="s">
        <v>705</v>
      </c>
      <c r="DU82" s="424">
        <f t="shared" si="20"/>
        <v>3224.2999999999997</v>
      </c>
      <c r="DV82" s="424"/>
      <c r="DW82" s="348">
        <f t="shared" si="19"/>
        <v>14.8</v>
      </c>
      <c r="DX82" s="532">
        <v>14.8</v>
      </c>
      <c r="DY82" s="347">
        <v>2</v>
      </c>
      <c r="DZ82" s="347"/>
      <c r="EA82" s="347">
        <v>0</v>
      </c>
      <c r="EB82" s="347"/>
      <c r="EC82" s="347">
        <v>0</v>
      </c>
      <c r="ED82" s="347">
        <v>0</v>
      </c>
      <c r="EE82" s="347"/>
      <c r="EF82" s="347"/>
      <c r="EG82" s="472">
        <v>0</v>
      </c>
      <c r="EH82" s="574">
        <v>0</v>
      </c>
      <c r="EI82" s="472">
        <v>1</v>
      </c>
      <c r="EJ82" s="472">
        <v>0</v>
      </c>
      <c r="EK82" s="472">
        <f t="shared" si="30"/>
        <v>1</v>
      </c>
      <c r="EL82" s="472">
        <v>36.56</v>
      </c>
      <c r="EM82" s="574" t="s">
        <v>290</v>
      </c>
    </row>
    <row r="83" spans="1:143" ht="12.75">
      <c r="A83" s="467">
        <v>6407</v>
      </c>
      <c r="B83" s="322">
        <v>68</v>
      </c>
      <c r="C83" s="318" t="s">
        <v>35</v>
      </c>
      <c r="D83" s="323">
        <v>9</v>
      </c>
      <c r="E83" s="334">
        <v>40603</v>
      </c>
      <c r="F83" s="337">
        <v>43</v>
      </c>
      <c r="G83" s="336">
        <v>40603</v>
      </c>
      <c r="H83" s="337"/>
      <c r="I83" s="336"/>
      <c r="J83" s="337"/>
      <c r="K83" s="336"/>
      <c r="L83" s="334"/>
      <c r="M83" s="334">
        <v>40571</v>
      </c>
      <c r="N83" s="247" t="s">
        <v>418</v>
      </c>
      <c r="O83" s="617">
        <v>4</v>
      </c>
      <c r="P83" s="247" t="s">
        <v>422</v>
      </c>
      <c r="Q83" s="617">
        <v>68</v>
      </c>
      <c r="R83" s="209">
        <v>0</v>
      </c>
      <c r="S83" s="209">
        <v>0</v>
      </c>
      <c r="T83" s="209">
        <v>0</v>
      </c>
      <c r="U83" s="209">
        <v>0</v>
      </c>
      <c r="V83" s="209">
        <v>712.2</v>
      </c>
      <c r="W83" s="209">
        <v>269</v>
      </c>
      <c r="X83" s="209">
        <f t="shared" si="22"/>
        <v>981.2</v>
      </c>
      <c r="Y83" s="532">
        <v>0</v>
      </c>
      <c r="Z83" s="224">
        <v>0</v>
      </c>
      <c r="AA83" s="219">
        <f t="shared" si="23"/>
        <v>3286.4</v>
      </c>
      <c r="AB83" s="613">
        <v>3397.1</v>
      </c>
      <c r="AC83" s="613">
        <v>110.7</v>
      </c>
      <c r="AD83" s="605">
        <f t="shared" si="31"/>
        <v>3286.4</v>
      </c>
      <c r="AE83" s="342">
        <v>143</v>
      </c>
      <c r="AF83" s="373"/>
      <c r="AG83" s="374" t="s">
        <v>440</v>
      </c>
      <c r="AH83" s="374"/>
      <c r="AI83" s="374"/>
      <c r="AJ83" s="374"/>
      <c r="AK83" s="363">
        <v>981.2</v>
      </c>
      <c r="AL83" s="363">
        <v>0.47</v>
      </c>
      <c r="AM83" s="383">
        <v>269</v>
      </c>
      <c r="AN83" s="383">
        <v>0.03</v>
      </c>
      <c r="AO83" s="158">
        <v>1</v>
      </c>
      <c r="AP83" s="158">
        <v>1</v>
      </c>
      <c r="AQ83" s="171">
        <v>0</v>
      </c>
      <c r="AR83" s="158">
        <v>0</v>
      </c>
      <c r="AS83" s="158">
        <v>0</v>
      </c>
      <c r="AT83" s="158">
        <v>1</v>
      </c>
      <c r="AU83" s="277" t="s">
        <v>519</v>
      </c>
      <c r="AV83" s="257">
        <v>7.56</v>
      </c>
      <c r="AW83" s="256">
        <v>25.95</v>
      </c>
      <c r="AX83" s="163">
        <v>0</v>
      </c>
      <c r="AY83" s="254" t="s">
        <v>516</v>
      </c>
      <c r="AZ83" s="552" t="s">
        <v>538</v>
      </c>
      <c r="BA83" s="262" t="s">
        <v>538</v>
      </c>
      <c r="BB83" s="262" t="s">
        <v>538</v>
      </c>
      <c r="BC83" s="262" t="s">
        <v>538</v>
      </c>
      <c r="BD83" s="262" t="s">
        <v>538</v>
      </c>
      <c r="BE83" s="262" t="s">
        <v>538</v>
      </c>
      <c r="BF83" s="262">
        <v>0</v>
      </c>
      <c r="BG83" s="552" t="s">
        <v>538</v>
      </c>
      <c r="BH83" s="552" t="s">
        <v>538</v>
      </c>
      <c r="BI83" s="168">
        <v>1</v>
      </c>
      <c r="BJ83" s="168">
        <v>1</v>
      </c>
      <c r="BK83" s="198">
        <v>1755.25</v>
      </c>
      <c r="BL83" s="289" t="s">
        <v>201</v>
      </c>
      <c r="BM83" s="169">
        <v>1952.55</v>
      </c>
      <c r="BN83" s="198">
        <v>0.18</v>
      </c>
      <c r="BO83" s="198">
        <f t="shared" si="24"/>
        <v>0.0257143</v>
      </c>
      <c r="BP83" s="198">
        <f t="shared" si="25"/>
        <v>50.2085</v>
      </c>
      <c r="BQ83" s="198" t="s">
        <v>657</v>
      </c>
      <c r="BR83" s="169" t="s">
        <v>181</v>
      </c>
      <c r="BS83" s="169" t="s">
        <v>378</v>
      </c>
      <c r="BT83" s="301">
        <v>1</v>
      </c>
      <c r="BU83" s="264">
        <v>0</v>
      </c>
      <c r="BV83" s="301"/>
      <c r="BW83" s="389" t="s">
        <v>440</v>
      </c>
      <c r="BX83" s="301">
        <v>1</v>
      </c>
      <c r="BY83" s="264">
        <v>4.44</v>
      </c>
      <c r="BZ83" s="299">
        <v>3287.4</v>
      </c>
      <c r="CA83" s="270">
        <v>0.83</v>
      </c>
      <c r="CB83" s="270">
        <v>0.48</v>
      </c>
      <c r="CC83" s="270">
        <v>0</v>
      </c>
      <c r="CD83" s="270">
        <v>0.29</v>
      </c>
      <c r="CE83" s="270">
        <v>0.29</v>
      </c>
      <c r="CF83" s="270">
        <v>0.17</v>
      </c>
      <c r="CG83" s="270">
        <v>2.6</v>
      </c>
      <c r="CH83" s="270">
        <f t="shared" si="26"/>
        <v>4.66</v>
      </c>
      <c r="CI83" s="270" t="s">
        <v>290</v>
      </c>
      <c r="CJ83" s="270">
        <v>0</v>
      </c>
      <c r="CK83" s="270"/>
      <c r="CL83" s="270">
        <f t="shared" si="27"/>
        <v>4.66</v>
      </c>
      <c r="CM83" s="416">
        <v>3.08</v>
      </c>
      <c r="CN83" s="416" t="s">
        <v>691</v>
      </c>
      <c r="CO83" s="416">
        <v>0.13</v>
      </c>
      <c r="CP83" s="473" t="s">
        <v>321</v>
      </c>
      <c r="CQ83" s="416">
        <v>0.35</v>
      </c>
      <c r="CR83" s="473" t="s">
        <v>214</v>
      </c>
      <c r="CS83" s="416">
        <v>0.14</v>
      </c>
      <c r="CT83" s="473" t="s">
        <v>281</v>
      </c>
      <c r="CU83" s="416">
        <v>0.06</v>
      </c>
      <c r="CV83" s="416">
        <v>0.13</v>
      </c>
      <c r="CW83" s="416">
        <v>0</v>
      </c>
      <c r="CX83" s="416"/>
      <c r="CY83" s="416">
        <f t="shared" si="28"/>
        <v>0.19</v>
      </c>
      <c r="CZ83" s="416"/>
      <c r="DA83" s="257">
        <v>0.53</v>
      </c>
      <c r="DB83" s="257">
        <v>0.36</v>
      </c>
      <c r="DC83" s="257">
        <v>0.11</v>
      </c>
      <c r="DD83" s="257">
        <v>0.11</v>
      </c>
      <c r="DE83" s="257">
        <v>0.17</v>
      </c>
      <c r="DF83" s="257">
        <v>0</v>
      </c>
      <c r="DG83" s="257">
        <v>0.12</v>
      </c>
      <c r="DH83" s="257">
        <v>0.12</v>
      </c>
      <c r="DI83" s="257">
        <v>0.13</v>
      </c>
      <c r="DJ83" s="257">
        <v>0</v>
      </c>
      <c r="DK83" s="257">
        <f t="shared" si="29"/>
        <v>1.65</v>
      </c>
      <c r="DL83" s="257"/>
      <c r="DM83" s="267">
        <f t="shared" si="21"/>
        <v>10.200000000000001</v>
      </c>
      <c r="DN83" s="532">
        <v>10.2</v>
      </c>
      <c r="DO83" s="424">
        <v>0</v>
      </c>
      <c r="DP83" s="424"/>
      <c r="DQ83" s="424">
        <v>0</v>
      </c>
      <c r="DR83" s="424"/>
      <c r="DS83" s="424">
        <v>4.6</v>
      </c>
      <c r="DT83" s="424" t="s">
        <v>705</v>
      </c>
      <c r="DU83" s="424">
        <f t="shared" si="20"/>
        <v>3286.4</v>
      </c>
      <c r="DV83" s="424"/>
      <c r="DW83" s="348">
        <f t="shared" si="19"/>
        <v>14.8</v>
      </c>
      <c r="DX83" s="532">
        <v>14.8</v>
      </c>
      <c r="DY83" s="347">
        <v>1</v>
      </c>
      <c r="DZ83" s="347"/>
      <c r="EA83" s="347">
        <v>0</v>
      </c>
      <c r="EB83" s="347"/>
      <c r="EC83" s="347">
        <v>0</v>
      </c>
      <c r="ED83" s="347">
        <v>0</v>
      </c>
      <c r="EE83" s="347"/>
      <c r="EF83" s="347"/>
      <c r="EG83" s="472">
        <v>0</v>
      </c>
      <c r="EH83" s="574">
        <v>0</v>
      </c>
      <c r="EI83" s="472">
        <v>1</v>
      </c>
      <c r="EJ83" s="472">
        <v>0</v>
      </c>
      <c r="EK83" s="472">
        <f t="shared" si="30"/>
        <v>1</v>
      </c>
      <c r="EL83" s="472">
        <v>36.56</v>
      </c>
      <c r="EM83" s="574" t="s">
        <v>290</v>
      </c>
    </row>
    <row r="84" spans="1:143" ht="12.75">
      <c r="A84" s="467">
        <v>6433</v>
      </c>
      <c r="B84" s="322">
        <v>69</v>
      </c>
      <c r="C84" s="318" t="s">
        <v>36</v>
      </c>
      <c r="D84" s="323">
        <v>39</v>
      </c>
      <c r="E84" s="334">
        <v>41030</v>
      </c>
      <c r="F84" s="337">
        <v>30</v>
      </c>
      <c r="G84" s="336">
        <v>41030</v>
      </c>
      <c r="H84" s="337"/>
      <c r="I84" s="336"/>
      <c r="J84" s="337"/>
      <c r="K84" s="336"/>
      <c r="L84" s="334"/>
      <c r="M84" s="334">
        <v>40997</v>
      </c>
      <c r="N84" s="247" t="s">
        <v>419</v>
      </c>
      <c r="O84" s="617">
        <v>4</v>
      </c>
      <c r="P84" s="247" t="s">
        <v>422</v>
      </c>
      <c r="Q84" s="617">
        <v>80</v>
      </c>
      <c r="R84" s="209">
        <v>0</v>
      </c>
      <c r="S84" s="209">
        <v>836.7</v>
      </c>
      <c r="T84" s="209">
        <v>0</v>
      </c>
      <c r="U84" s="209">
        <v>0</v>
      </c>
      <c r="V84" s="209">
        <v>895.9</v>
      </c>
      <c r="W84" s="209">
        <v>306</v>
      </c>
      <c r="X84" s="209">
        <f t="shared" si="22"/>
        <v>2038.6</v>
      </c>
      <c r="Y84" s="532">
        <v>0</v>
      </c>
      <c r="Z84" s="224">
        <v>0</v>
      </c>
      <c r="AA84" s="219">
        <f t="shared" si="23"/>
        <v>3438.3</v>
      </c>
      <c r="AB84" s="613">
        <v>3519.4</v>
      </c>
      <c r="AC84" s="613">
        <v>81.1</v>
      </c>
      <c r="AD84" s="605">
        <f t="shared" si="31"/>
        <v>3438.3</v>
      </c>
      <c r="AE84" s="342">
        <v>192</v>
      </c>
      <c r="AF84" s="373"/>
      <c r="AG84" s="374"/>
      <c r="AH84" s="374" t="s">
        <v>440</v>
      </c>
      <c r="AI84" s="374"/>
      <c r="AJ84" s="374"/>
      <c r="AK84" s="363">
        <v>2038.6</v>
      </c>
      <c r="AL84" s="363">
        <v>0.47</v>
      </c>
      <c r="AM84" s="383">
        <v>306</v>
      </c>
      <c r="AN84" s="383">
        <v>0.03</v>
      </c>
      <c r="AO84" s="158">
        <v>1</v>
      </c>
      <c r="AP84" s="158">
        <v>0</v>
      </c>
      <c r="AQ84" s="171">
        <v>0</v>
      </c>
      <c r="AR84" s="158">
        <v>0</v>
      </c>
      <c r="AS84" s="158">
        <v>0</v>
      </c>
      <c r="AT84" s="158">
        <v>1</v>
      </c>
      <c r="AU84" s="277" t="s">
        <v>519</v>
      </c>
      <c r="AV84" s="257">
        <v>7.56</v>
      </c>
      <c r="AW84" s="256">
        <v>25.95</v>
      </c>
      <c r="AX84" s="163">
        <v>0</v>
      </c>
      <c r="AY84" s="254" t="s">
        <v>516</v>
      </c>
      <c r="AZ84" s="552" t="s">
        <v>538</v>
      </c>
      <c r="BA84" s="262" t="s">
        <v>538</v>
      </c>
      <c r="BB84" s="262" t="s">
        <v>538</v>
      </c>
      <c r="BC84" s="262" t="s">
        <v>538</v>
      </c>
      <c r="BD84" s="262" t="s">
        <v>538</v>
      </c>
      <c r="BE84" s="262" t="s">
        <v>538</v>
      </c>
      <c r="BF84" s="262">
        <v>0</v>
      </c>
      <c r="BG84" s="552" t="s">
        <v>538</v>
      </c>
      <c r="BH84" s="552" t="s">
        <v>538</v>
      </c>
      <c r="BI84" s="168">
        <v>1</v>
      </c>
      <c r="BJ84" s="168">
        <v>1</v>
      </c>
      <c r="BK84" s="198">
        <v>1755.25</v>
      </c>
      <c r="BL84" s="289" t="s">
        <v>201</v>
      </c>
      <c r="BM84" s="169">
        <v>1952.55</v>
      </c>
      <c r="BN84" s="198">
        <v>0.18</v>
      </c>
      <c r="BO84" s="198">
        <f t="shared" si="24"/>
        <v>0.0257143</v>
      </c>
      <c r="BP84" s="198">
        <f t="shared" si="25"/>
        <v>50.2085</v>
      </c>
      <c r="BQ84" s="198" t="s">
        <v>657</v>
      </c>
      <c r="BR84" s="169" t="s">
        <v>181</v>
      </c>
      <c r="BS84" s="169" t="s">
        <v>378</v>
      </c>
      <c r="BT84" s="301">
        <v>1</v>
      </c>
      <c r="BU84" s="264">
        <v>0</v>
      </c>
      <c r="BV84" s="301"/>
      <c r="BW84" s="389" t="s">
        <v>440</v>
      </c>
      <c r="BX84" s="301">
        <v>1</v>
      </c>
      <c r="BY84" s="264">
        <v>4.44</v>
      </c>
      <c r="BZ84" s="299">
        <v>3438.3</v>
      </c>
      <c r="CA84" s="270">
        <v>0.83</v>
      </c>
      <c r="CB84" s="270">
        <v>0.48</v>
      </c>
      <c r="CC84" s="270">
        <v>0</v>
      </c>
      <c r="CD84" s="270">
        <v>0.29</v>
      </c>
      <c r="CE84" s="270">
        <v>0.29</v>
      </c>
      <c r="CF84" s="270">
        <v>0.17</v>
      </c>
      <c r="CG84" s="270">
        <v>2.6</v>
      </c>
      <c r="CH84" s="270">
        <f t="shared" si="26"/>
        <v>4.66</v>
      </c>
      <c r="CI84" s="270" t="s">
        <v>290</v>
      </c>
      <c r="CJ84" s="270">
        <v>0</v>
      </c>
      <c r="CK84" s="270"/>
      <c r="CL84" s="270">
        <f t="shared" si="27"/>
        <v>4.66</v>
      </c>
      <c r="CM84" s="416">
        <v>3.08</v>
      </c>
      <c r="CN84" s="416" t="s">
        <v>691</v>
      </c>
      <c r="CO84" s="416">
        <v>0.13</v>
      </c>
      <c r="CP84" s="473" t="s">
        <v>321</v>
      </c>
      <c r="CQ84" s="416">
        <v>0.35</v>
      </c>
      <c r="CR84" s="473" t="s">
        <v>214</v>
      </c>
      <c r="CS84" s="416">
        <v>0.14</v>
      </c>
      <c r="CT84" s="473" t="s">
        <v>281</v>
      </c>
      <c r="CU84" s="416">
        <v>0.06</v>
      </c>
      <c r="CV84" s="416">
        <v>0.13</v>
      </c>
      <c r="CW84" s="416">
        <v>0</v>
      </c>
      <c r="CX84" s="416"/>
      <c r="CY84" s="416">
        <f t="shared" si="28"/>
        <v>0.19</v>
      </c>
      <c r="CZ84" s="416"/>
      <c r="DA84" s="257">
        <v>0</v>
      </c>
      <c r="DB84" s="257">
        <v>0</v>
      </c>
      <c r="DC84" s="257">
        <v>0</v>
      </c>
      <c r="DD84" s="257">
        <v>0</v>
      </c>
      <c r="DE84" s="257">
        <v>0</v>
      </c>
      <c r="DF84" s="257">
        <v>0</v>
      </c>
      <c r="DG84" s="257">
        <v>0</v>
      </c>
      <c r="DH84" s="257">
        <v>0</v>
      </c>
      <c r="DI84" s="257">
        <v>0</v>
      </c>
      <c r="DJ84" s="478">
        <v>2.48</v>
      </c>
      <c r="DK84" s="257">
        <f t="shared" si="29"/>
        <v>2.48</v>
      </c>
      <c r="DL84" s="257"/>
      <c r="DM84" s="267">
        <f t="shared" si="21"/>
        <v>11.030000000000001</v>
      </c>
      <c r="DN84" s="532">
        <v>11.03</v>
      </c>
      <c r="DO84" s="424">
        <v>0</v>
      </c>
      <c r="DP84" s="424"/>
      <c r="DQ84" s="424">
        <v>0</v>
      </c>
      <c r="DR84" s="424"/>
      <c r="DS84" s="424">
        <v>4.6</v>
      </c>
      <c r="DT84" s="424" t="s">
        <v>705</v>
      </c>
      <c r="DU84" s="424">
        <f t="shared" si="20"/>
        <v>3438.3</v>
      </c>
      <c r="DV84" s="424"/>
      <c r="DW84" s="348">
        <f t="shared" si="19"/>
        <v>15.63</v>
      </c>
      <c r="DX84" s="532">
        <v>15.63</v>
      </c>
      <c r="DY84" s="347">
        <v>1.5</v>
      </c>
      <c r="DZ84" s="347"/>
      <c r="EA84" s="347">
        <v>0</v>
      </c>
      <c r="EB84" s="347"/>
      <c r="EC84" s="347">
        <v>0</v>
      </c>
      <c r="ED84" s="347">
        <v>0</v>
      </c>
      <c r="EE84" s="347"/>
      <c r="EF84" s="347"/>
      <c r="EG84" s="472">
        <v>0</v>
      </c>
      <c r="EH84" s="574">
        <v>0</v>
      </c>
      <c r="EI84" s="472">
        <v>1</v>
      </c>
      <c r="EJ84" s="472">
        <v>0</v>
      </c>
      <c r="EK84" s="472">
        <f t="shared" si="30"/>
        <v>1</v>
      </c>
      <c r="EL84" s="472">
        <v>36.56</v>
      </c>
      <c r="EM84" s="574" t="s">
        <v>290</v>
      </c>
    </row>
    <row r="85" spans="1:143" ht="12.75">
      <c r="A85" s="467">
        <v>6446</v>
      </c>
      <c r="B85" s="322">
        <v>70</v>
      </c>
      <c r="C85" s="318" t="s">
        <v>24</v>
      </c>
      <c r="D85" s="323">
        <v>8</v>
      </c>
      <c r="E85" s="334">
        <v>43090</v>
      </c>
      <c r="F85" s="337">
        <v>72</v>
      </c>
      <c r="G85" s="336">
        <v>43059</v>
      </c>
      <c r="H85" s="337"/>
      <c r="I85" s="336"/>
      <c r="J85" s="337"/>
      <c r="K85" s="336"/>
      <c r="L85" s="334" t="s">
        <v>758</v>
      </c>
      <c r="M85" s="334">
        <v>42907</v>
      </c>
      <c r="N85" s="247" t="s">
        <v>399</v>
      </c>
      <c r="O85" s="617">
        <v>4</v>
      </c>
      <c r="P85" s="247" t="s">
        <v>424</v>
      </c>
      <c r="Q85" s="617">
        <v>140</v>
      </c>
      <c r="R85" s="209">
        <v>628.7</v>
      </c>
      <c r="S85" s="209">
        <v>0</v>
      </c>
      <c r="T85" s="209">
        <v>0</v>
      </c>
      <c r="U85" s="209">
        <v>0</v>
      </c>
      <c r="V85" s="209">
        <v>1768.6</v>
      </c>
      <c r="W85" s="209">
        <v>496.3</v>
      </c>
      <c r="X85" s="209">
        <f t="shared" si="22"/>
        <v>2893.6000000000004</v>
      </c>
      <c r="Y85" s="532">
        <f>SUM(AD85)</f>
        <v>7788.1</v>
      </c>
      <c r="Z85" s="224">
        <v>4</v>
      </c>
      <c r="AA85" s="219">
        <f t="shared" si="23"/>
        <v>7788.1</v>
      </c>
      <c r="AB85" s="613">
        <v>7788.1</v>
      </c>
      <c r="AC85" s="613"/>
      <c r="AD85" s="605">
        <f t="shared" si="31"/>
        <v>7788.1</v>
      </c>
      <c r="AE85" s="342">
        <v>417</v>
      </c>
      <c r="AF85" s="373"/>
      <c r="AG85" s="374" t="s">
        <v>538</v>
      </c>
      <c r="AH85" s="374"/>
      <c r="AI85" s="374"/>
      <c r="AJ85" s="374"/>
      <c r="AK85" s="363">
        <v>2893.6000000000004</v>
      </c>
      <c r="AL85" s="373" t="s">
        <v>205</v>
      </c>
      <c r="AM85" s="383">
        <v>496.3</v>
      </c>
      <c r="AN85" s="383">
        <v>0.0296</v>
      </c>
      <c r="AO85" s="158">
        <v>0</v>
      </c>
      <c r="AP85" s="158">
        <v>1</v>
      </c>
      <c r="AQ85" s="171">
        <v>0</v>
      </c>
      <c r="AR85" s="158">
        <v>0</v>
      </c>
      <c r="AS85" s="158">
        <v>0</v>
      </c>
      <c r="AT85" s="158">
        <v>0</v>
      </c>
      <c r="AU85" s="277" t="s">
        <v>521</v>
      </c>
      <c r="AV85" s="267">
        <v>4.31</v>
      </c>
      <c r="AW85" s="520">
        <v>25.95</v>
      </c>
      <c r="AX85" s="163"/>
      <c r="AY85" s="254" t="s">
        <v>516</v>
      </c>
      <c r="AZ85" s="283" t="s">
        <v>537</v>
      </c>
      <c r="BA85" s="262">
        <v>0.0674</v>
      </c>
      <c r="BB85" s="262">
        <v>1952.55</v>
      </c>
      <c r="BC85" s="262">
        <v>25.95</v>
      </c>
      <c r="BD85" s="262">
        <f>ROUND(BA85*BB85+BC85,4)</f>
        <v>157.5519</v>
      </c>
      <c r="BE85" s="262">
        <v>3.15</v>
      </c>
      <c r="BF85" s="262">
        <v>0</v>
      </c>
      <c r="BG85" s="265" t="s">
        <v>181</v>
      </c>
      <c r="BH85" s="265" t="s">
        <v>548</v>
      </c>
      <c r="BI85" s="168">
        <v>0</v>
      </c>
      <c r="BJ85" s="168">
        <v>0</v>
      </c>
      <c r="BK85" s="198">
        <v>0</v>
      </c>
      <c r="BL85" s="289"/>
      <c r="BM85" s="169">
        <v>1952.55</v>
      </c>
      <c r="BN85" s="198">
        <v>0.18</v>
      </c>
      <c r="BO85" s="198">
        <f t="shared" si="24"/>
        <v>0.0257143</v>
      </c>
      <c r="BP85" s="198">
        <f t="shared" si="25"/>
        <v>50.2085</v>
      </c>
      <c r="BQ85" s="627" t="s">
        <v>440</v>
      </c>
      <c r="BR85" s="169" t="s">
        <v>181</v>
      </c>
      <c r="BS85" s="169" t="s">
        <v>378</v>
      </c>
      <c r="BT85" s="301">
        <v>1</v>
      </c>
      <c r="BU85" s="264">
        <v>0</v>
      </c>
      <c r="BV85" s="301"/>
      <c r="BW85" s="389" t="s">
        <v>440</v>
      </c>
      <c r="BX85" s="301">
        <v>1</v>
      </c>
      <c r="BY85" s="264">
        <v>4.44</v>
      </c>
      <c r="BZ85" s="299"/>
      <c r="CA85" s="270">
        <v>0.83</v>
      </c>
      <c r="CB85" s="270">
        <v>0.48</v>
      </c>
      <c r="CC85" s="270">
        <v>0.45</v>
      </c>
      <c r="CD85" s="270">
        <v>0.29</v>
      </c>
      <c r="CE85" s="270">
        <v>0.29</v>
      </c>
      <c r="CF85" s="270">
        <v>0.17</v>
      </c>
      <c r="CG85" s="270">
        <v>2.6</v>
      </c>
      <c r="CH85" s="270">
        <f t="shared" si="26"/>
        <v>5.109999999999999</v>
      </c>
      <c r="CI85" s="270" t="s">
        <v>290</v>
      </c>
      <c r="CJ85" s="270">
        <v>0</v>
      </c>
      <c r="CK85" s="270"/>
      <c r="CL85" s="270">
        <f t="shared" si="27"/>
        <v>5.109999999999999</v>
      </c>
      <c r="CM85" s="416">
        <v>3.08</v>
      </c>
      <c r="CN85" s="416" t="s">
        <v>691</v>
      </c>
      <c r="CO85" s="416">
        <v>0.13</v>
      </c>
      <c r="CP85" s="473" t="s">
        <v>321</v>
      </c>
      <c r="CQ85" s="416">
        <v>0.35</v>
      </c>
      <c r="CR85" s="473" t="s">
        <v>214</v>
      </c>
      <c r="CS85" s="416">
        <v>0.1</v>
      </c>
      <c r="CT85" s="473" t="s">
        <v>281</v>
      </c>
      <c r="CU85" s="416">
        <v>0.06</v>
      </c>
      <c r="CV85" s="416">
        <v>0.13</v>
      </c>
      <c r="CW85" s="416">
        <v>0</v>
      </c>
      <c r="CX85" s="416"/>
      <c r="CY85" s="416">
        <f>SUM(CU85:CW85)</f>
        <v>0.19</v>
      </c>
      <c r="CZ85" s="416"/>
      <c r="DA85" s="257">
        <v>0.53</v>
      </c>
      <c r="DB85" s="257">
        <v>0.36</v>
      </c>
      <c r="DC85" s="257">
        <v>0.11</v>
      </c>
      <c r="DD85" s="257">
        <v>0.11</v>
      </c>
      <c r="DE85" s="257">
        <v>0.17</v>
      </c>
      <c r="DF85" s="257">
        <v>0.17</v>
      </c>
      <c r="DG85" s="257">
        <v>0.12</v>
      </c>
      <c r="DH85" s="257">
        <v>0.12</v>
      </c>
      <c r="DI85" s="257">
        <v>0.13</v>
      </c>
      <c r="DJ85" s="257">
        <v>0</v>
      </c>
      <c r="DK85" s="257">
        <f t="shared" si="29"/>
        <v>1.8199999999999998</v>
      </c>
      <c r="DL85" s="257"/>
      <c r="DM85" s="267">
        <f t="shared" si="21"/>
        <v>10.78</v>
      </c>
      <c r="DN85" s="532">
        <v>10.78</v>
      </c>
      <c r="DO85" s="424">
        <v>0</v>
      </c>
      <c r="DP85" s="424"/>
      <c r="DQ85" s="424">
        <v>3.43</v>
      </c>
      <c r="DR85" s="424" t="s">
        <v>236</v>
      </c>
      <c r="DS85" s="424">
        <v>4.6</v>
      </c>
      <c r="DT85" s="424" t="s">
        <v>705</v>
      </c>
      <c r="DU85" s="424">
        <f t="shared" si="20"/>
        <v>7788.1</v>
      </c>
      <c r="DV85" s="424"/>
      <c r="DW85" s="348">
        <f t="shared" si="19"/>
        <v>18.81</v>
      </c>
      <c r="DX85" s="532">
        <v>18.81</v>
      </c>
      <c r="DY85" s="347">
        <v>3</v>
      </c>
      <c r="DZ85" s="347"/>
      <c r="EA85" s="347">
        <v>0</v>
      </c>
      <c r="EB85" s="347"/>
      <c r="EC85" s="347">
        <v>0</v>
      </c>
      <c r="ED85" s="347">
        <v>0</v>
      </c>
      <c r="EE85" s="347"/>
      <c r="EF85" s="347"/>
      <c r="EG85" s="472">
        <v>0</v>
      </c>
      <c r="EH85" s="574">
        <v>0</v>
      </c>
      <c r="EI85" s="472">
        <v>1</v>
      </c>
      <c r="EJ85" s="472">
        <v>0</v>
      </c>
      <c r="EK85" s="472">
        <f t="shared" si="30"/>
        <v>1</v>
      </c>
      <c r="EL85" s="472">
        <v>36.56</v>
      </c>
      <c r="EM85" s="574" t="s">
        <v>290</v>
      </c>
    </row>
    <row r="86" spans="1:143" ht="12.75">
      <c r="A86" s="467">
        <v>6504</v>
      </c>
      <c r="B86" s="322">
        <v>71</v>
      </c>
      <c r="C86" s="318" t="s">
        <v>37</v>
      </c>
      <c r="D86" s="323">
        <v>1</v>
      </c>
      <c r="E86" s="334">
        <v>42309</v>
      </c>
      <c r="F86" s="337">
        <v>57</v>
      </c>
      <c r="G86" s="336">
        <v>42240</v>
      </c>
      <c r="H86" s="337"/>
      <c r="I86" s="336"/>
      <c r="J86" s="337"/>
      <c r="K86" s="336"/>
      <c r="L86" s="334"/>
      <c r="M86" s="334">
        <v>42243</v>
      </c>
      <c r="N86" s="247" t="s">
        <v>390</v>
      </c>
      <c r="O86" s="617">
        <v>3</v>
      </c>
      <c r="P86" s="247" t="s">
        <v>422</v>
      </c>
      <c r="Q86" s="617">
        <v>45</v>
      </c>
      <c r="R86" s="209">
        <v>0</v>
      </c>
      <c r="S86" s="209">
        <v>0</v>
      </c>
      <c r="T86" s="209">
        <v>0</v>
      </c>
      <c r="U86" s="209">
        <v>0</v>
      </c>
      <c r="V86" s="209">
        <v>437.4</v>
      </c>
      <c r="W86" s="209">
        <v>291.6</v>
      </c>
      <c r="X86" s="209">
        <f t="shared" si="22"/>
        <v>729</v>
      </c>
      <c r="Y86" s="532">
        <v>0</v>
      </c>
      <c r="Z86" s="224">
        <v>0</v>
      </c>
      <c r="AA86" s="219">
        <f t="shared" si="23"/>
        <v>2025.2</v>
      </c>
      <c r="AB86" s="613">
        <v>2025.2</v>
      </c>
      <c r="AC86" s="613">
        <v>0</v>
      </c>
      <c r="AD86" s="605">
        <f t="shared" si="31"/>
        <v>2025.2</v>
      </c>
      <c r="AE86" s="342">
        <v>94</v>
      </c>
      <c r="AF86" s="373"/>
      <c r="AG86" s="374"/>
      <c r="AH86" s="374"/>
      <c r="AI86" s="374" t="s">
        <v>440</v>
      </c>
      <c r="AJ86" s="374"/>
      <c r="AK86" s="363">
        <v>729</v>
      </c>
      <c r="AL86" s="363"/>
      <c r="AM86" s="383">
        <v>291.6</v>
      </c>
      <c r="AN86" s="383">
        <v>0.03</v>
      </c>
      <c r="AO86" s="158">
        <v>0</v>
      </c>
      <c r="AP86" s="158">
        <v>1</v>
      </c>
      <c r="AQ86" s="171">
        <v>0</v>
      </c>
      <c r="AR86" s="158">
        <v>0</v>
      </c>
      <c r="AS86" s="158">
        <v>0</v>
      </c>
      <c r="AT86" s="158">
        <v>0</v>
      </c>
      <c r="AU86" s="277" t="s">
        <v>519</v>
      </c>
      <c r="AV86" s="257">
        <v>7.56</v>
      </c>
      <c r="AW86" s="256">
        <v>25.95</v>
      </c>
      <c r="AX86" s="163">
        <v>0</v>
      </c>
      <c r="AY86" s="278" t="s">
        <v>523</v>
      </c>
      <c r="AZ86" s="552" t="s">
        <v>538</v>
      </c>
      <c r="BA86" s="262" t="s">
        <v>538</v>
      </c>
      <c r="BB86" s="262" t="s">
        <v>538</v>
      </c>
      <c r="BC86" s="262" t="s">
        <v>538</v>
      </c>
      <c r="BD86" s="262" t="s">
        <v>538</v>
      </c>
      <c r="BE86" s="262" t="s">
        <v>538</v>
      </c>
      <c r="BF86" s="262">
        <v>0</v>
      </c>
      <c r="BG86" s="552" t="s">
        <v>538</v>
      </c>
      <c r="BH86" s="552" t="s">
        <v>538</v>
      </c>
      <c r="BI86" s="168">
        <v>0</v>
      </c>
      <c r="BJ86" s="168">
        <v>0</v>
      </c>
      <c r="BK86" s="168">
        <v>0</v>
      </c>
      <c r="BL86" s="586"/>
      <c r="BM86" s="169">
        <v>1952.55</v>
      </c>
      <c r="BN86" s="198">
        <v>0.18</v>
      </c>
      <c r="BO86" s="198">
        <f t="shared" si="24"/>
        <v>0.0257143</v>
      </c>
      <c r="BP86" s="198">
        <f t="shared" si="25"/>
        <v>50.2085</v>
      </c>
      <c r="BQ86" s="289" t="s">
        <v>538</v>
      </c>
      <c r="BR86" s="169" t="s">
        <v>181</v>
      </c>
      <c r="BS86" s="169" t="s">
        <v>378</v>
      </c>
      <c r="BT86" s="301">
        <v>1</v>
      </c>
      <c r="BU86" s="264">
        <v>0</v>
      </c>
      <c r="BV86" s="301"/>
      <c r="BW86" s="389" t="s">
        <v>440</v>
      </c>
      <c r="BX86" s="301">
        <v>1</v>
      </c>
      <c r="BY86" s="264">
        <v>4.44</v>
      </c>
      <c r="BZ86" s="299">
        <v>2025.2</v>
      </c>
      <c r="CA86" s="270">
        <v>0.83</v>
      </c>
      <c r="CB86" s="270">
        <v>0.48</v>
      </c>
      <c r="CC86" s="270">
        <v>0</v>
      </c>
      <c r="CD86" s="270">
        <v>0.29</v>
      </c>
      <c r="CE86" s="270">
        <v>0.29</v>
      </c>
      <c r="CF86" s="270">
        <v>0.17</v>
      </c>
      <c r="CG86" s="270">
        <v>2.6</v>
      </c>
      <c r="CH86" s="270">
        <f t="shared" si="26"/>
        <v>4.66</v>
      </c>
      <c r="CI86" s="270" t="s">
        <v>290</v>
      </c>
      <c r="CJ86" s="270">
        <v>0</v>
      </c>
      <c r="CK86" s="270"/>
      <c r="CL86" s="270">
        <f t="shared" si="27"/>
        <v>4.66</v>
      </c>
      <c r="CM86" s="416">
        <v>3.08</v>
      </c>
      <c r="CN86" s="416" t="s">
        <v>691</v>
      </c>
      <c r="CO86" s="416">
        <v>0.13</v>
      </c>
      <c r="CP86" s="473" t="s">
        <v>321</v>
      </c>
      <c r="CQ86" s="416">
        <v>0.35</v>
      </c>
      <c r="CR86" s="473" t="s">
        <v>214</v>
      </c>
      <c r="CS86" s="416">
        <v>0.14</v>
      </c>
      <c r="CT86" s="473" t="s">
        <v>281</v>
      </c>
      <c r="CU86" s="416">
        <v>0.06</v>
      </c>
      <c r="CV86" s="416">
        <v>0.13</v>
      </c>
      <c r="CW86" s="416">
        <v>0</v>
      </c>
      <c r="CX86" s="416"/>
      <c r="CY86" s="416">
        <f t="shared" si="28"/>
        <v>0.19</v>
      </c>
      <c r="CZ86" s="416"/>
      <c r="DA86" s="257">
        <v>0.53</v>
      </c>
      <c r="DB86" s="257">
        <v>0.36</v>
      </c>
      <c r="DC86" s="257">
        <v>0.11</v>
      </c>
      <c r="DD86" s="257">
        <v>0.11</v>
      </c>
      <c r="DE86" s="257">
        <v>0.17</v>
      </c>
      <c r="DF86" s="257">
        <v>0</v>
      </c>
      <c r="DG86" s="257">
        <v>0.12</v>
      </c>
      <c r="DH86" s="257">
        <v>0.12</v>
      </c>
      <c r="DI86" s="257">
        <v>0.13</v>
      </c>
      <c r="DJ86" s="257">
        <v>0</v>
      </c>
      <c r="DK86" s="257">
        <f t="shared" si="29"/>
        <v>1.65</v>
      </c>
      <c r="DL86" s="257"/>
      <c r="DM86" s="267">
        <f t="shared" si="21"/>
        <v>10.200000000000001</v>
      </c>
      <c r="DN86" s="532">
        <v>10.2</v>
      </c>
      <c r="DO86" s="424">
        <v>0</v>
      </c>
      <c r="DP86" s="424"/>
      <c r="DQ86" s="424">
        <v>0</v>
      </c>
      <c r="DR86" s="424"/>
      <c r="DS86" s="424">
        <v>4.6</v>
      </c>
      <c r="DT86" s="424" t="s">
        <v>705</v>
      </c>
      <c r="DU86" s="424">
        <f t="shared" si="20"/>
        <v>2025.2</v>
      </c>
      <c r="DV86" s="424"/>
      <c r="DW86" s="348">
        <f t="shared" si="19"/>
        <v>14.8</v>
      </c>
      <c r="DX86" s="532">
        <v>14.8</v>
      </c>
      <c r="DY86" s="347">
        <v>3</v>
      </c>
      <c r="DZ86" s="347"/>
      <c r="EA86" s="347">
        <v>0</v>
      </c>
      <c r="EB86" s="347"/>
      <c r="EC86" s="347">
        <v>0</v>
      </c>
      <c r="ED86" s="347">
        <v>0</v>
      </c>
      <c r="EE86" s="347"/>
      <c r="EF86" s="347"/>
      <c r="EG86" s="472">
        <v>0</v>
      </c>
      <c r="EH86" s="574">
        <v>0</v>
      </c>
      <c r="EI86" s="472">
        <v>1</v>
      </c>
      <c r="EJ86" s="472">
        <v>0</v>
      </c>
      <c r="EK86" s="472">
        <f t="shared" si="30"/>
        <v>1</v>
      </c>
      <c r="EL86" s="472">
        <v>36.56</v>
      </c>
      <c r="EM86" s="574" t="s">
        <v>290</v>
      </c>
    </row>
    <row r="87" spans="1:143" ht="12.75">
      <c r="A87" s="467">
        <v>6513</v>
      </c>
      <c r="B87" s="322">
        <v>72</v>
      </c>
      <c r="C87" s="318" t="s">
        <v>37</v>
      </c>
      <c r="D87" s="323">
        <v>13</v>
      </c>
      <c r="E87" s="334">
        <v>42309</v>
      </c>
      <c r="F87" s="337">
        <v>56</v>
      </c>
      <c r="G87" s="336">
        <v>42240</v>
      </c>
      <c r="H87" s="337"/>
      <c r="I87" s="336"/>
      <c r="J87" s="337"/>
      <c r="K87" s="336"/>
      <c r="L87" s="334"/>
      <c r="M87" s="334">
        <v>42243</v>
      </c>
      <c r="N87" s="247" t="s">
        <v>402</v>
      </c>
      <c r="O87" s="617">
        <v>4</v>
      </c>
      <c r="P87" s="247" t="s">
        <v>422</v>
      </c>
      <c r="Q87" s="617">
        <v>80</v>
      </c>
      <c r="R87" s="209">
        <v>112.3</v>
      </c>
      <c r="S87" s="209">
        <v>0</v>
      </c>
      <c r="T87" s="209">
        <v>59.3</v>
      </c>
      <c r="U87" s="209">
        <v>0</v>
      </c>
      <c r="V87" s="209">
        <v>1191.2</v>
      </c>
      <c r="W87" s="209">
        <v>332.9</v>
      </c>
      <c r="X87" s="209">
        <f t="shared" si="22"/>
        <v>1695.6999999999998</v>
      </c>
      <c r="Y87" s="532">
        <v>0</v>
      </c>
      <c r="Z87" s="224">
        <v>0</v>
      </c>
      <c r="AA87" s="219">
        <f t="shared" si="23"/>
        <v>4386.92</v>
      </c>
      <c r="AB87" s="613">
        <v>4386.92</v>
      </c>
      <c r="AC87" s="613">
        <v>0</v>
      </c>
      <c r="AD87" s="605">
        <f t="shared" si="31"/>
        <v>4386.92</v>
      </c>
      <c r="AE87" s="342">
        <v>208</v>
      </c>
      <c r="AF87" s="373" t="s">
        <v>440</v>
      </c>
      <c r="AG87" s="374"/>
      <c r="AH87" s="374"/>
      <c r="AI87" s="374"/>
      <c r="AJ87" s="374"/>
      <c r="AK87" s="363">
        <v>1695.7</v>
      </c>
      <c r="AL87" s="363">
        <v>0.53</v>
      </c>
      <c r="AM87" s="383">
        <v>445.2</v>
      </c>
      <c r="AN87" s="382">
        <v>0.0299</v>
      </c>
      <c r="AO87" s="158">
        <v>1</v>
      </c>
      <c r="AP87" s="158">
        <v>1</v>
      </c>
      <c r="AQ87" s="171">
        <v>0</v>
      </c>
      <c r="AR87" s="158">
        <v>0</v>
      </c>
      <c r="AS87" s="158">
        <v>0</v>
      </c>
      <c r="AT87" s="158">
        <v>0</v>
      </c>
      <c r="AU87" s="277" t="s">
        <v>518</v>
      </c>
      <c r="AV87" s="257">
        <v>4.36</v>
      </c>
      <c r="AW87" s="256">
        <v>25.95</v>
      </c>
      <c r="AX87" s="163">
        <v>0</v>
      </c>
      <c r="AY87" s="254" t="s">
        <v>516</v>
      </c>
      <c r="AZ87" s="283" t="s">
        <v>539</v>
      </c>
      <c r="BA87" s="262">
        <v>0.0624</v>
      </c>
      <c r="BB87" s="262">
        <v>1952.55</v>
      </c>
      <c r="BC87" s="262">
        <v>25.95</v>
      </c>
      <c r="BD87" s="262">
        <f>ROUND(BA87*BB87+BC87,4)</f>
        <v>147.7891</v>
      </c>
      <c r="BE87" s="262">
        <v>3.2</v>
      </c>
      <c r="BF87" s="262">
        <v>0</v>
      </c>
      <c r="BG87" s="265" t="s">
        <v>181</v>
      </c>
      <c r="BH87" s="265" t="s">
        <v>548</v>
      </c>
      <c r="BI87" s="168">
        <v>0</v>
      </c>
      <c r="BJ87" s="168">
        <v>0</v>
      </c>
      <c r="BK87" s="168">
        <v>0</v>
      </c>
      <c r="BL87" s="586"/>
      <c r="BM87" s="169">
        <v>1952.55</v>
      </c>
      <c r="BN87" s="198">
        <v>0.18</v>
      </c>
      <c r="BO87" s="198">
        <f t="shared" si="24"/>
        <v>0.0257143</v>
      </c>
      <c r="BP87" s="198">
        <f t="shared" si="25"/>
        <v>50.2085</v>
      </c>
      <c r="BQ87" s="289" t="s">
        <v>538</v>
      </c>
      <c r="BR87" s="169" t="s">
        <v>181</v>
      </c>
      <c r="BS87" s="169" t="s">
        <v>378</v>
      </c>
      <c r="BT87" s="301">
        <v>0</v>
      </c>
      <c r="BU87" s="264">
        <v>0</v>
      </c>
      <c r="BV87" s="301"/>
      <c r="BW87" s="389" t="s">
        <v>440</v>
      </c>
      <c r="BX87" s="301">
        <v>1</v>
      </c>
      <c r="BY87" s="264">
        <v>4.44</v>
      </c>
      <c r="BZ87" s="299">
        <v>4386.92</v>
      </c>
      <c r="CA87" s="270">
        <v>0.83</v>
      </c>
      <c r="CB87" s="270">
        <v>0.48</v>
      </c>
      <c r="CC87" s="270">
        <v>0.45</v>
      </c>
      <c r="CD87" s="270">
        <v>0.29</v>
      </c>
      <c r="CE87" s="270">
        <v>0.29</v>
      </c>
      <c r="CF87" s="270">
        <v>0.17</v>
      </c>
      <c r="CG87" s="270">
        <v>2.6</v>
      </c>
      <c r="CH87" s="270">
        <f t="shared" si="26"/>
        <v>5.109999999999999</v>
      </c>
      <c r="CI87" s="270" t="s">
        <v>290</v>
      </c>
      <c r="CJ87" s="270">
        <v>0</v>
      </c>
      <c r="CK87" s="270"/>
      <c r="CL87" s="270">
        <f t="shared" si="27"/>
        <v>5.109999999999999</v>
      </c>
      <c r="CM87" s="416">
        <v>3.08</v>
      </c>
      <c r="CN87" s="416" t="s">
        <v>691</v>
      </c>
      <c r="CO87" s="416">
        <v>0.13</v>
      </c>
      <c r="CP87" s="473" t="s">
        <v>321</v>
      </c>
      <c r="CQ87" s="416">
        <v>0.35</v>
      </c>
      <c r="CR87" s="473" t="s">
        <v>214</v>
      </c>
      <c r="CS87" s="416">
        <v>0.1</v>
      </c>
      <c r="CT87" s="473" t="s">
        <v>281</v>
      </c>
      <c r="CU87" s="416">
        <v>0.06</v>
      </c>
      <c r="CV87" s="416">
        <v>0.13</v>
      </c>
      <c r="CW87" s="416">
        <v>0</v>
      </c>
      <c r="CX87" s="416"/>
      <c r="CY87" s="416">
        <f t="shared" si="28"/>
        <v>0.19</v>
      </c>
      <c r="CZ87" s="416"/>
      <c r="DA87" s="257">
        <v>0.53</v>
      </c>
      <c r="DB87" s="257">
        <v>0.36</v>
      </c>
      <c r="DC87" s="257">
        <v>0.11</v>
      </c>
      <c r="DD87" s="257">
        <v>0.11</v>
      </c>
      <c r="DE87" s="257">
        <v>0.17</v>
      </c>
      <c r="DF87" s="257">
        <v>0.17</v>
      </c>
      <c r="DG87" s="257">
        <v>0.12</v>
      </c>
      <c r="DH87" s="257">
        <v>0.12</v>
      </c>
      <c r="DI87" s="257">
        <v>0.13</v>
      </c>
      <c r="DJ87" s="257">
        <v>0</v>
      </c>
      <c r="DK87" s="257">
        <f t="shared" si="29"/>
        <v>1.8199999999999998</v>
      </c>
      <c r="DL87" s="257"/>
      <c r="DM87" s="267">
        <f t="shared" si="21"/>
        <v>10.78</v>
      </c>
      <c r="DN87" s="532">
        <v>10.78</v>
      </c>
      <c r="DO87" s="424">
        <v>0</v>
      </c>
      <c r="DP87" s="424"/>
      <c r="DQ87" s="424">
        <v>0</v>
      </c>
      <c r="DR87" s="424"/>
      <c r="DS87" s="424">
        <v>4.6</v>
      </c>
      <c r="DT87" s="424" t="s">
        <v>705</v>
      </c>
      <c r="DU87" s="424">
        <f t="shared" si="20"/>
        <v>4386.92</v>
      </c>
      <c r="DV87" s="424"/>
      <c r="DW87" s="348">
        <f t="shared" si="19"/>
        <v>15.379999999999999</v>
      </c>
      <c r="DX87" s="532">
        <v>15.38</v>
      </c>
      <c r="DY87" s="347">
        <v>3</v>
      </c>
      <c r="DZ87" s="347"/>
      <c r="EA87" s="347">
        <v>0</v>
      </c>
      <c r="EB87" s="347"/>
      <c r="EC87" s="347">
        <v>0</v>
      </c>
      <c r="ED87" s="347">
        <v>0</v>
      </c>
      <c r="EE87" s="347"/>
      <c r="EF87" s="347"/>
      <c r="EG87" s="472">
        <v>0</v>
      </c>
      <c r="EH87" s="574">
        <v>0</v>
      </c>
      <c r="EI87" s="472">
        <v>0</v>
      </c>
      <c r="EJ87" s="472">
        <v>0</v>
      </c>
      <c r="EK87" s="472">
        <f t="shared" si="30"/>
        <v>0</v>
      </c>
      <c r="EL87" s="472">
        <v>0</v>
      </c>
      <c r="EM87" s="579" t="s">
        <v>538</v>
      </c>
    </row>
    <row r="88" spans="1:143" ht="12.75">
      <c r="A88" s="467">
        <v>7707</v>
      </c>
      <c r="B88" s="322">
        <v>73</v>
      </c>
      <c r="C88" s="170" t="s">
        <v>9</v>
      </c>
      <c r="D88" s="323" t="s">
        <v>38</v>
      </c>
      <c r="E88" s="334">
        <v>41122</v>
      </c>
      <c r="F88" s="337">
        <v>54</v>
      </c>
      <c r="G88" s="336">
        <v>41122</v>
      </c>
      <c r="H88" s="337"/>
      <c r="I88" s="336"/>
      <c r="J88" s="337"/>
      <c r="K88" s="336"/>
      <c r="L88" s="334"/>
      <c r="M88" s="334">
        <v>41094</v>
      </c>
      <c r="N88" s="247" t="s">
        <v>420</v>
      </c>
      <c r="O88" s="617">
        <v>3</v>
      </c>
      <c r="P88" s="247" t="s">
        <v>431</v>
      </c>
      <c r="Q88" s="617">
        <v>144</v>
      </c>
      <c r="R88" s="209">
        <v>954.3</v>
      </c>
      <c r="S88" s="209">
        <v>0</v>
      </c>
      <c r="T88" s="209">
        <v>0</v>
      </c>
      <c r="U88" s="209">
        <v>0</v>
      </c>
      <c r="V88" s="209">
        <v>1646.8</v>
      </c>
      <c r="W88" s="209">
        <v>337.8</v>
      </c>
      <c r="X88" s="209">
        <f t="shared" si="22"/>
        <v>2938.9</v>
      </c>
      <c r="Y88" s="238">
        <f>SUM(AD88)</f>
        <v>9085.8</v>
      </c>
      <c r="Z88" s="224">
        <v>3</v>
      </c>
      <c r="AA88" s="219">
        <f t="shared" si="23"/>
        <v>9085.8</v>
      </c>
      <c r="AB88" s="613">
        <v>9170.9</v>
      </c>
      <c r="AC88" s="613">
        <v>85.1</v>
      </c>
      <c r="AD88" s="605">
        <f t="shared" si="31"/>
        <v>9085.8</v>
      </c>
      <c r="AE88" s="342">
        <v>255</v>
      </c>
      <c r="AF88" s="373"/>
      <c r="AG88" s="374"/>
      <c r="AH88" s="374" t="s">
        <v>440</v>
      </c>
      <c r="AI88" s="374"/>
      <c r="AJ88" s="374"/>
      <c r="AK88" s="363">
        <v>2907.9</v>
      </c>
      <c r="AL88" s="363">
        <v>2.19</v>
      </c>
      <c r="AM88" s="383">
        <v>1550.5</v>
      </c>
      <c r="AN88" s="383">
        <v>0.0294</v>
      </c>
      <c r="AO88" s="158">
        <v>0</v>
      </c>
      <c r="AP88" s="158">
        <v>1</v>
      </c>
      <c r="AQ88" s="171">
        <v>0</v>
      </c>
      <c r="AR88" s="158">
        <v>1</v>
      </c>
      <c r="AS88" s="158">
        <v>0</v>
      </c>
      <c r="AT88" s="158">
        <v>1</v>
      </c>
      <c r="AU88" s="277" t="s">
        <v>521</v>
      </c>
      <c r="AV88" s="257">
        <v>4.31</v>
      </c>
      <c r="AW88" s="256">
        <v>25.95</v>
      </c>
      <c r="AX88" s="386">
        <v>1</v>
      </c>
      <c r="AY88" s="254" t="s">
        <v>516</v>
      </c>
      <c r="AZ88" s="284" t="s">
        <v>542</v>
      </c>
      <c r="BA88" s="262" t="s">
        <v>714</v>
      </c>
      <c r="BB88" s="262" t="s">
        <v>714</v>
      </c>
      <c r="BC88" s="262">
        <v>25.95</v>
      </c>
      <c r="BD88" s="262" t="s">
        <v>714</v>
      </c>
      <c r="BE88" s="262" t="s">
        <v>538</v>
      </c>
      <c r="BF88" s="262">
        <v>0</v>
      </c>
      <c r="BG88" s="552" t="s">
        <v>538</v>
      </c>
      <c r="BH88" s="552" t="s">
        <v>538</v>
      </c>
      <c r="BI88" s="168">
        <v>0</v>
      </c>
      <c r="BJ88" s="168">
        <v>0</v>
      </c>
      <c r="BK88" s="168">
        <v>0</v>
      </c>
      <c r="BL88" s="586"/>
      <c r="BM88" s="169" t="s">
        <v>552</v>
      </c>
      <c r="BN88" s="289" t="s">
        <v>538</v>
      </c>
      <c r="BO88" s="289" t="s">
        <v>538</v>
      </c>
      <c r="BP88" s="289" t="s">
        <v>538</v>
      </c>
      <c r="BQ88" s="198" t="s">
        <v>657</v>
      </c>
      <c r="BR88" s="170" t="s">
        <v>182</v>
      </c>
      <c r="BS88" s="553" t="s">
        <v>538</v>
      </c>
      <c r="BT88" s="301">
        <v>7</v>
      </c>
      <c r="BU88" s="264">
        <v>1</v>
      </c>
      <c r="BV88" s="301"/>
      <c r="BW88" s="389" t="s">
        <v>440</v>
      </c>
      <c r="BX88" s="301">
        <v>1</v>
      </c>
      <c r="BY88" s="264">
        <v>4.44</v>
      </c>
      <c r="BZ88" s="299">
        <v>9085.8</v>
      </c>
      <c r="CA88" s="270">
        <v>0.83</v>
      </c>
      <c r="CB88" s="270">
        <v>0.48</v>
      </c>
      <c r="CC88" s="270">
        <v>0.45</v>
      </c>
      <c r="CD88" s="270">
        <v>0.29</v>
      </c>
      <c r="CE88" s="270">
        <v>0.29</v>
      </c>
      <c r="CF88" s="270">
        <v>0.17</v>
      </c>
      <c r="CG88" s="270">
        <v>2.6</v>
      </c>
      <c r="CH88" s="270">
        <f t="shared" si="26"/>
        <v>5.109999999999999</v>
      </c>
      <c r="CI88" s="270" t="s">
        <v>190</v>
      </c>
      <c r="CJ88" s="461">
        <v>2.12</v>
      </c>
      <c r="CK88" s="270" t="s">
        <v>190</v>
      </c>
      <c r="CL88" s="270">
        <f t="shared" si="27"/>
        <v>7.2299999999999995</v>
      </c>
      <c r="CM88" s="416">
        <v>3.08</v>
      </c>
      <c r="CN88" s="416" t="s">
        <v>691</v>
      </c>
      <c r="CO88" s="416">
        <v>0.13</v>
      </c>
      <c r="CP88" s="473" t="s">
        <v>321</v>
      </c>
      <c r="CQ88" s="416">
        <v>0.35</v>
      </c>
      <c r="CR88" s="473" t="s">
        <v>214</v>
      </c>
      <c r="CS88" s="416">
        <v>0.1</v>
      </c>
      <c r="CT88" s="473" t="s">
        <v>281</v>
      </c>
      <c r="CU88" s="416">
        <v>0.06</v>
      </c>
      <c r="CV88" s="416">
        <v>0.13</v>
      </c>
      <c r="CW88" s="416">
        <v>0</v>
      </c>
      <c r="CX88" s="416"/>
      <c r="CY88" s="416">
        <f t="shared" si="28"/>
        <v>0.19</v>
      </c>
      <c r="CZ88" s="416"/>
      <c r="DA88" s="257">
        <v>0</v>
      </c>
      <c r="DB88" s="257">
        <v>0</v>
      </c>
      <c r="DC88" s="257">
        <v>0</v>
      </c>
      <c r="DD88" s="257">
        <v>0</v>
      </c>
      <c r="DE88" s="257">
        <v>0</v>
      </c>
      <c r="DF88" s="257">
        <v>0</v>
      </c>
      <c r="DG88" s="257">
        <v>0</v>
      </c>
      <c r="DH88" s="257">
        <v>0</v>
      </c>
      <c r="DI88" s="257">
        <v>0</v>
      </c>
      <c r="DJ88" s="257">
        <v>0</v>
      </c>
      <c r="DK88" s="257">
        <f t="shared" si="29"/>
        <v>0</v>
      </c>
      <c r="DL88" s="257"/>
      <c r="DM88" s="267">
        <f t="shared" si="21"/>
        <v>11.079999999999998</v>
      </c>
      <c r="DN88" s="532">
        <v>11.08</v>
      </c>
      <c r="DO88" s="424">
        <v>0</v>
      </c>
      <c r="DP88" s="424"/>
      <c r="DQ88" s="424">
        <v>3.43</v>
      </c>
      <c r="DR88" s="424" t="s">
        <v>236</v>
      </c>
      <c r="DS88" s="424">
        <v>4.6</v>
      </c>
      <c r="DT88" s="424" t="s">
        <v>705</v>
      </c>
      <c r="DU88" s="424">
        <f t="shared" si="20"/>
        <v>9085.8</v>
      </c>
      <c r="DV88" s="424"/>
      <c r="DW88" s="348">
        <f t="shared" si="19"/>
        <v>19.11</v>
      </c>
      <c r="DX88" s="532">
        <v>19.11</v>
      </c>
      <c r="DY88" s="347">
        <v>5</v>
      </c>
      <c r="DZ88" s="347"/>
      <c r="EA88" s="347">
        <v>1.82</v>
      </c>
      <c r="EB88" s="347"/>
      <c r="EC88" s="347">
        <v>0</v>
      </c>
      <c r="ED88" s="347">
        <v>6.12</v>
      </c>
      <c r="EE88" s="347" t="s">
        <v>686</v>
      </c>
      <c r="EF88" s="347" t="s">
        <v>240</v>
      </c>
      <c r="EG88" s="575">
        <v>1</v>
      </c>
      <c r="EH88" s="574">
        <v>0</v>
      </c>
      <c r="EI88" s="472">
        <v>7</v>
      </c>
      <c r="EJ88" s="472">
        <v>1</v>
      </c>
      <c r="EK88" s="472">
        <f t="shared" si="30"/>
        <v>9</v>
      </c>
      <c r="EL88" s="472">
        <v>36.56</v>
      </c>
      <c r="EM88" s="574" t="s">
        <v>190</v>
      </c>
    </row>
    <row r="89" spans="1:143" ht="12.75">
      <c r="A89" s="467">
        <v>7710</v>
      </c>
      <c r="B89" s="479">
        <v>74</v>
      </c>
      <c r="C89" s="318" t="s">
        <v>29</v>
      </c>
      <c r="D89" s="323">
        <v>43</v>
      </c>
      <c r="E89" s="334">
        <v>41000</v>
      </c>
      <c r="F89" s="337">
        <v>38</v>
      </c>
      <c r="G89" s="336">
        <v>41000</v>
      </c>
      <c r="H89" s="337"/>
      <c r="I89" s="336"/>
      <c r="J89" s="337"/>
      <c r="K89" s="336"/>
      <c r="L89" s="334" t="s">
        <v>69</v>
      </c>
      <c r="M89" s="334">
        <v>40957</v>
      </c>
      <c r="N89" s="247" t="s">
        <v>420</v>
      </c>
      <c r="O89" s="617">
        <v>4</v>
      </c>
      <c r="P89" s="247" t="s">
        <v>427</v>
      </c>
      <c r="Q89" s="617">
        <v>160</v>
      </c>
      <c r="R89" s="209">
        <v>960.6</v>
      </c>
      <c r="S89" s="209">
        <v>0</v>
      </c>
      <c r="T89" s="209">
        <v>46.3</v>
      </c>
      <c r="U89" s="209">
        <v>0</v>
      </c>
      <c r="V89" s="209">
        <v>989.9</v>
      </c>
      <c r="W89" s="209">
        <v>638</v>
      </c>
      <c r="X89" s="209">
        <f t="shared" si="22"/>
        <v>2634.8</v>
      </c>
      <c r="Y89" s="238">
        <f>SUM(AD89)</f>
        <v>8038.6</v>
      </c>
      <c r="Z89" s="224">
        <v>4</v>
      </c>
      <c r="AA89" s="219">
        <f t="shared" si="23"/>
        <v>8038.6</v>
      </c>
      <c r="AB89" s="613">
        <v>8038.6</v>
      </c>
      <c r="AC89" s="613"/>
      <c r="AD89" s="605">
        <f t="shared" si="31"/>
        <v>8038.6</v>
      </c>
      <c r="AE89" s="342">
        <v>255</v>
      </c>
      <c r="AF89" s="373"/>
      <c r="AG89" s="374"/>
      <c r="AH89" s="374"/>
      <c r="AI89" s="374" t="s">
        <v>440</v>
      </c>
      <c r="AJ89" s="374"/>
      <c r="AK89" s="363">
        <v>2634.8</v>
      </c>
      <c r="AL89" s="363">
        <v>1.48</v>
      </c>
      <c r="AM89" s="383">
        <v>1598</v>
      </c>
      <c r="AN89" s="383">
        <v>0.0294</v>
      </c>
      <c r="AO89" s="158">
        <v>1</v>
      </c>
      <c r="AP89" s="158">
        <v>1</v>
      </c>
      <c r="AQ89" s="171">
        <v>0</v>
      </c>
      <c r="AR89" s="158">
        <v>0</v>
      </c>
      <c r="AS89" s="158">
        <v>0</v>
      </c>
      <c r="AT89" s="158">
        <v>1</v>
      </c>
      <c r="AU89" s="277" t="s">
        <v>519</v>
      </c>
      <c r="AV89" s="257">
        <v>7.56</v>
      </c>
      <c r="AW89" s="256">
        <v>25.95</v>
      </c>
      <c r="AX89" s="386">
        <v>1</v>
      </c>
      <c r="AY89" s="254" t="s">
        <v>516</v>
      </c>
      <c r="AZ89" s="552" t="s">
        <v>538</v>
      </c>
      <c r="BA89" s="262" t="s">
        <v>538</v>
      </c>
      <c r="BB89" s="262" t="s">
        <v>538</v>
      </c>
      <c r="BC89" s="262" t="s">
        <v>538</v>
      </c>
      <c r="BD89" s="262" t="s">
        <v>538</v>
      </c>
      <c r="BE89" s="262" t="s">
        <v>538</v>
      </c>
      <c r="BF89" s="262">
        <v>0</v>
      </c>
      <c r="BG89" s="552" t="s">
        <v>538</v>
      </c>
      <c r="BH89" s="552" t="s">
        <v>538</v>
      </c>
      <c r="BI89" s="168">
        <v>0</v>
      </c>
      <c r="BJ89" s="168">
        <v>0</v>
      </c>
      <c r="BK89" s="198">
        <v>1755.25</v>
      </c>
      <c r="BL89" s="289" t="s">
        <v>201</v>
      </c>
      <c r="BM89" s="289" t="s">
        <v>538</v>
      </c>
      <c r="BN89" s="289" t="s">
        <v>538</v>
      </c>
      <c r="BO89" s="289" t="s">
        <v>538</v>
      </c>
      <c r="BP89" s="289" t="s">
        <v>538</v>
      </c>
      <c r="BQ89" s="289" t="s">
        <v>538</v>
      </c>
      <c r="BR89" s="169" t="s">
        <v>183</v>
      </c>
      <c r="BS89" s="553" t="s">
        <v>538</v>
      </c>
      <c r="BT89" s="301">
        <v>4</v>
      </c>
      <c r="BU89" s="264">
        <v>0</v>
      </c>
      <c r="BV89" s="301"/>
      <c r="BW89" s="389" t="s">
        <v>440</v>
      </c>
      <c r="BX89" s="301">
        <v>1</v>
      </c>
      <c r="BY89" s="264">
        <v>4.44</v>
      </c>
      <c r="BZ89" s="299">
        <v>8038.6</v>
      </c>
      <c r="CA89" s="270">
        <v>0.83</v>
      </c>
      <c r="CB89" s="270">
        <v>0</v>
      </c>
      <c r="CC89" s="270">
        <v>0</v>
      </c>
      <c r="CD89" s="270">
        <v>0.29</v>
      </c>
      <c r="CE89" s="270">
        <v>0.29</v>
      </c>
      <c r="CF89" s="270">
        <v>0.17</v>
      </c>
      <c r="CG89" s="270">
        <v>2.6</v>
      </c>
      <c r="CH89" s="270">
        <f t="shared" si="26"/>
        <v>4.18</v>
      </c>
      <c r="CI89" s="270" t="s">
        <v>190</v>
      </c>
      <c r="CJ89" s="461">
        <v>1.5</v>
      </c>
      <c r="CK89" s="270" t="s">
        <v>190</v>
      </c>
      <c r="CL89" s="270">
        <f t="shared" si="27"/>
        <v>5.68</v>
      </c>
      <c r="CM89" s="416">
        <v>3.08</v>
      </c>
      <c r="CN89" s="416" t="s">
        <v>691</v>
      </c>
      <c r="CO89" s="416">
        <v>0.13</v>
      </c>
      <c r="CP89" s="473" t="s">
        <v>321</v>
      </c>
      <c r="CQ89" s="416">
        <v>0.35</v>
      </c>
      <c r="CR89" s="473" t="s">
        <v>214</v>
      </c>
      <c r="CS89" s="416">
        <v>0.14</v>
      </c>
      <c r="CT89" s="473" t="s">
        <v>281</v>
      </c>
      <c r="CU89" s="416">
        <v>0.06</v>
      </c>
      <c r="CV89" s="416">
        <v>0.13</v>
      </c>
      <c r="CW89" s="416">
        <v>0</v>
      </c>
      <c r="CX89" s="416"/>
      <c r="CY89" s="416">
        <f t="shared" si="28"/>
        <v>0.19</v>
      </c>
      <c r="CZ89" s="416"/>
      <c r="DA89" s="257">
        <v>0.53</v>
      </c>
      <c r="DB89" s="257">
        <v>0.36</v>
      </c>
      <c r="DC89" s="257">
        <v>0.11</v>
      </c>
      <c r="DD89" s="257">
        <v>0.11</v>
      </c>
      <c r="DE89" s="257">
        <v>0</v>
      </c>
      <c r="DF89" s="257">
        <v>0</v>
      </c>
      <c r="DG89" s="257">
        <v>0.12</v>
      </c>
      <c r="DH89" s="257">
        <v>0.12</v>
      </c>
      <c r="DI89" s="257">
        <v>0.13</v>
      </c>
      <c r="DJ89" s="257">
        <v>0</v>
      </c>
      <c r="DK89" s="257">
        <f t="shared" si="29"/>
        <v>1.48</v>
      </c>
      <c r="DL89" s="257"/>
      <c r="DM89" s="267">
        <f t="shared" si="21"/>
        <v>11.05</v>
      </c>
      <c r="DN89" s="532">
        <v>11.05</v>
      </c>
      <c r="DO89" s="424">
        <v>0</v>
      </c>
      <c r="DP89" s="424"/>
      <c r="DQ89" s="424">
        <v>3.43</v>
      </c>
      <c r="DR89" s="424" t="s">
        <v>236</v>
      </c>
      <c r="DS89" s="424">
        <v>4.3</v>
      </c>
      <c r="DT89" s="424" t="s">
        <v>707</v>
      </c>
      <c r="DU89" s="424"/>
      <c r="DV89" s="424">
        <f>SUM(AD89)</f>
        <v>8038.6</v>
      </c>
      <c r="DW89" s="348">
        <f t="shared" si="19"/>
        <v>18.78</v>
      </c>
      <c r="DX89" s="532">
        <v>18.78</v>
      </c>
      <c r="DY89" s="347">
        <v>2</v>
      </c>
      <c r="DZ89" s="347"/>
      <c r="EA89" s="347">
        <v>0</v>
      </c>
      <c r="EB89" s="347"/>
      <c r="EC89" s="347">
        <v>0</v>
      </c>
      <c r="ED89" s="347">
        <v>0</v>
      </c>
      <c r="EE89" s="347"/>
      <c r="EF89" s="347"/>
      <c r="EG89" s="575">
        <v>1</v>
      </c>
      <c r="EH89" s="574">
        <v>0</v>
      </c>
      <c r="EI89" s="472">
        <v>4</v>
      </c>
      <c r="EJ89" s="472">
        <v>0</v>
      </c>
      <c r="EK89" s="472">
        <f t="shared" si="30"/>
        <v>5</v>
      </c>
      <c r="EL89" s="472">
        <v>36.56</v>
      </c>
      <c r="EM89" s="574" t="s">
        <v>190</v>
      </c>
    </row>
    <row r="90" spans="1:143" ht="13.5" thickBot="1">
      <c r="A90" s="468">
        <v>7711</v>
      </c>
      <c r="B90" s="479">
        <v>75</v>
      </c>
      <c r="C90" s="313" t="s">
        <v>5</v>
      </c>
      <c r="D90" s="315">
        <v>32</v>
      </c>
      <c r="E90" s="336">
        <v>41061</v>
      </c>
      <c r="F90" s="349">
        <v>28</v>
      </c>
      <c r="G90" s="336">
        <v>41061</v>
      </c>
      <c r="H90" s="349"/>
      <c r="I90" s="336"/>
      <c r="J90" s="349"/>
      <c r="K90" s="336"/>
      <c r="L90" s="336"/>
      <c r="M90" s="336">
        <v>41008</v>
      </c>
      <c r="N90" s="250" t="s">
        <v>421</v>
      </c>
      <c r="O90" s="619">
        <v>1</v>
      </c>
      <c r="P90" s="250" t="s">
        <v>422</v>
      </c>
      <c r="Q90" s="619">
        <v>56</v>
      </c>
      <c r="R90" s="253">
        <v>109.8</v>
      </c>
      <c r="S90" s="253">
        <v>0</v>
      </c>
      <c r="T90" s="253">
        <v>0</v>
      </c>
      <c r="U90" s="253">
        <v>0</v>
      </c>
      <c r="V90" s="253">
        <v>652.9</v>
      </c>
      <c r="W90" s="253">
        <v>81.9</v>
      </c>
      <c r="X90" s="253">
        <f t="shared" si="22"/>
        <v>844.5999999999999</v>
      </c>
      <c r="Y90" s="533">
        <v>0</v>
      </c>
      <c r="Z90" s="219">
        <v>0</v>
      </c>
      <c r="AA90" s="219">
        <v>0</v>
      </c>
      <c r="AB90" s="605">
        <v>2906.08</v>
      </c>
      <c r="AC90" s="605"/>
      <c r="AD90" s="605">
        <f t="shared" si="31"/>
        <v>2906.08</v>
      </c>
      <c r="AE90" s="343">
        <v>156</v>
      </c>
      <c r="AF90" s="480"/>
      <c r="AG90" s="481"/>
      <c r="AH90" s="481"/>
      <c r="AI90" s="481" t="s">
        <v>440</v>
      </c>
      <c r="AJ90" s="481"/>
      <c r="AK90" s="366">
        <v>844.6</v>
      </c>
      <c r="AL90" s="366">
        <v>0.47</v>
      </c>
      <c r="AM90" s="384">
        <v>191.7</v>
      </c>
      <c r="AN90" s="512">
        <v>0.0299</v>
      </c>
      <c r="AO90" s="482">
        <v>1</v>
      </c>
      <c r="AP90" s="482">
        <v>0</v>
      </c>
      <c r="AQ90" s="661">
        <v>0</v>
      </c>
      <c r="AR90" s="482">
        <v>0</v>
      </c>
      <c r="AS90" s="482">
        <v>0</v>
      </c>
      <c r="AT90" s="482"/>
      <c r="AU90" s="483" t="s">
        <v>520</v>
      </c>
      <c r="AV90" s="258">
        <v>3.81</v>
      </c>
      <c r="AW90" s="484">
        <v>25.95</v>
      </c>
      <c r="AX90" s="485">
        <v>1</v>
      </c>
      <c r="AY90" s="486" t="s">
        <v>516</v>
      </c>
      <c r="AZ90" s="487" t="s">
        <v>537</v>
      </c>
      <c r="BA90" s="488">
        <v>0.0674</v>
      </c>
      <c r="BB90" s="489">
        <v>1952.55</v>
      </c>
      <c r="BC90" s="489">
        <v>25.95</v>
      </c>
      <c r="BD90" s="489">
        <f>ROUND(BA90*BB90+BC90,4)</f>
        <v>157.5519</v>
      </c>
      <c r="BE90" s="489">
        <v>2.55</v>
      </c>
      <c r="BF90" s="489">
        <v>0</v>
      </c>
      <c r="BG90" s="490" t="s">
        <v>181</v>
      </c>
      <c r="BH90" s="490" t="s">
        <v>548</v>
      </c>
      <c r="BI90" s="213">
        <v>1</v>
      </c>
      <c r="BJ90" s="213">
        <v>1</v>
      </c>
      <c r="BK90" s="213"/>
      <c r="BL90" s="587"/>
      <c r="BM90" s="290">
        <v>1952.55</v>
      </c>
      <c r="BN90" s="491">
        <v>0.18</v>
      </c>
      <c r="BO90" s="491">
        <f t="shared" si="24"/>
        <v>0.0257143</v>
      </c>
      <c r="BP90" s="491">
        <f t="shared" si="25"/>
        <v>50.2085</v>
      </c>
      <c r="BQ90" s="491" t="s">
        <v>657</v>
      </c>
      <c r="BR90" s="290" t="s">
        <v>181</v>
      </c>
      <c r="BS90" s="290" t="s">
        <v>378</v>
      </c>
      <c r="BT90" s="492">
        <v>2</v>
      </c>
      <c r="BU90" s="493">
        <v>0</v>
      </c>
      <c r="BV90" s="492">
        <v>1</v>
      </c>
      <c r="BW90" s="492">
        <v>3.11</v>
      </c>
      <c r="BX90" s="492"/>
      <c r="BY90" s="494" t="s">
        <v>538</v>
      </c>
      <c r="BZ90" s="495">
        <v>0</v>
      </c>
      <c r="CA90" s="496">
        <v>0.83</v>
      </c>
      <c r="CB90" s="496">
        <v>0.48</v>
      </c>
      <c r="CC90" s="496">
        <v>0.45</v>
      </c>
      <c r="CD90" s="496">
        <v>0.29</v>
      </c>
      <c r="CE90" s="496">
        <v>0.29</v>
      </c>
      <c r="CF90" s="496">
        <v>0.17</v>
      </c>
      <c r="CG90" s="496">
        <v>2.6</v>
      </c>
      <c r="CH90" s="496">
        <f t="shared" si="26"/>
        <v>5.109999999999999</v>
      </c>
      <c r="CI90" s="496" t="s">
        <v>290</v>
      </c>
      <c r="CJ90" s="582">
        <v>4.4</v>
      </c>
      <c r="CK90" s="496" t="s">
        <v>290</v>
      </c>
      <c r="CL90" s="496">
        <f t="shared" si="27"/>
        <v>9.51</v>
      </c>
      <c r="CM90" s="497">
        <v>3.08</v>
      </c>
      <c r="CN90" s="497" t="s">
        <v>691</v>
      </c>
      <c r="CO90" s="497">
        <v>0</v>
      </c>
      <c r="CP90" s="498" t="s">
        <v>538</v>
      </c>
      <c r="CQ90" s="497">
        <v>0.35</v>
      </c>
      <c r="CR90" s="499" t="s">
        <v>214</v>
      </c>
      <c r="CS90" s="497">
        <v>0.1</v>
      </c>
      <c r="CT90" s="499" t="s">
        <v>281</v>
      </c>
      <c r="CU90" s="497">
        <v>0.06</v>
      </c>
      <c r="CV90" s="497">
        <v>0.13</v>
      </c>
      <c r="CW90" s="497">
        <v>0</v>
      </c>
      <c r="CX90" s="497"/>
      <c r="CY90" s="497">
        <f t="shared" si="28"/>
        <v>0.19</v>
      </c>
      <c r="CZ90" s="497"/>
      <c r="DA90" s="258">
        <v>0.53</v>
      </c>
      <c r="DB90" s="258">
        <v>0.36</v>
      </c>
      <c r="DC90" s="258">
        <v>0.11</v>
      </c>
      <c r="DD90" s="258">
        <v>0.11</v>
      </c>
      <c r="DE90" s="258">
        <v>0.17</v>
      </c>
      <c r="DF90" s="258">
        <v>0.17</v>
      </c>
      <c r="DG90" s="258">
        <v>0.12</v>
      </c>
      <c r="DH90" s="258">
        <v>0.12</v>
      </c>
      <c r="DI90" s="258">
        <v>0.13</v>
      </c>
      <c r="DJ90" s="258">
        <v>0</v>
      </c>
      <c r="DK90" s="258">
        <f t="shared" si="29"/>
        <v>1.8199999999999998</v>
      </c>
      <c r="DL90" s="258"/>
      <c r="DM90" s="500">
        <f t="shared" si="21"/>
        <v>15.049999999999999</v>
      </c>
      <c r="DN90" s="533">
        <v>15.05</v>
      </c>
      <c r="DO90" s="501">
        <v>0</v>
      </c>
      <c r="DP90" s="501"/>
      <c r="DQ90" s="501">
        <v>0</v>
      </c>
      <c r="DR90" s="501"/>
      <c r="DS90" s="501">
        <v>4.3</v>
      </c>
      <c r="DT90" s="501" t="s">
        <v>707</v>
      </c>
      <c r="DU90" s="501"/>
      <c r="DV90" s="501">
        <f>SUM(AD90)</f>
        <v>2906.08</v>
      </c>
      <c r="DW90" s="502">
        <f t="shared" si="19"/>
        <v>19.349999999999998</v>
      </c>
      <c r="DX90" s="533">
        <v>19.35</v>
      </c>
      <c r="DY90" s="503">
        <v>0</v>
      </c>
      <c r="DZ90" s="503"/>
      <c r="EA90" s="503">
        <v>0</v>
      </c>
      <c r="EB90" s="503"/>
      <c r="EC90" s="503">
        <v>0</v>
      </c>
      <c r="ED90" s="503">
        <v>0</v>
      </c>
      <c r="EE90" s="503"/>
      <c r="EF90" s="503"/>
      <c r="EG90" s="662">
        <v>1</v>
      </c>
      <c r="EH90" s="663">
        <v>0</v>
      </c>
      <c r="EI90" s="664">
        <v>2</v>
      </c>
      <c r="EJ90" s="664">
        <v>0</v>
      </c>
      <c r="EK90" s="664">
        <f t="shared" si="30"/>
        <v>3</v>
      </c>
      <c r="EL90" s="664">
        <v>36.56</v>
      </c>
      <c r="EM90" s="663" t="s">
        <v>290</v>
      </c>
    </row>
    <row r="91" spans="1:143" ht="13.5" thickBot="1">
      <c r="A91" s="524"/>
      <c r="B91" s="525"/>
      <c r="C91" s="525" t="s">
        <v>3</v>
      </c>
      <c r="D91" s="548" t="s">
        <v>440</v>
      </c>
      <c r="E91" s="548" t="s">
        <v>440</v>
      </c>
      <c r="F91" s="548" t="s">
        <v>440</v>
      </c>
      <c r="G91" s="548" t="s">
        <v>440</v>
      </c>
      <c r="H91" s="548" t="s">
        <v>440</v>
      </c>
      <c r="I91" s="548" t="s">
        <v>440</v>
      </c>
      <c r="J91" s="548" t="s">
        <v>440</v>
      </c>
      <c r="K91" s="548" t="s">
        <v>440</v>
      </c>
      <c r="L91" s="548" t="s">
        <v>440</v>
      </c>
      <c r="M91" s="548" t="s">
        <v>440</v>
      </c>
      <c r="N91" s="548" t="s">
        <v>440</v>
      </c>
      <c r="O91" s="525">
        <f>SUM(O16:O90)</f>
        <v>194</v>
      </c>
      <c r="P91" s="525"/>
      <c r="Q91" s="525">
        <f>SUM(Q16:Q90)</f>
        <v>4925</v>
      </c>
      <c r="R91" s="525">
        <f aca="true" t="shared" si="32" ref="R91:W91">SUM(R16:R90)</f>
        <v>14824</v>
      </c>
      <c r="S91" s="525">
        <f t="shared" si="32"/>
        <v>2241.4</v>
      </c>
      <c r="T91" s="525">
        <f t="shared" si="32"/>
        <v>1116.6</v>
      </c>
      <c r="U91" s="525">
        <f t="shared" si="32"/>
        <v>292.09999999999997</v>
      </c>
      <c r="V91" s="525">
        <f t="shared" si="32"/>
        <v>43249.6</v>
      </c>
      <c r="W91" s="525">
        <f t="shared" si="32"/>
        <v>20709.000000000004</v>
      </c>
      <c r="X91" s="526">
        <f t="shared" si="22"/>
        <v>82432.7</v>
      </c>
      <c r="Y91" s="526">
        <f aca="true" t="shared" si="33" ref="Y91:AE91">SUM(Y16:Y90)</f>
        <v>151731.87000000002</v>
      </c>
      <c r="Z91" s="526">
        <f t="shared" si="33"/>
        <v>66</v>
      </c>
      <c r="AA91" s="525">
        <f t="shared" si="33"/>
        <v>240067.59</v>
      </c>
      <c r="AB91" s="525">
        <f t="shared" si="33"/>
        <v>268182.1200000001</v>
      </c>
      <c r="AC91" s="525">
        <f t="shared" si="33"/>
        <v>4215.200000000001</v>
      </c>
      <c r="AD91" s="525">
        <f t="shared" si="33"/>
        <v>263966.92000000004</v>
      </c>
      <c r="AE91" s="525">
        <f t="shared" si="33"/>
        <v>12290</v>
      </c>
      <c r="AF91" s="525" t="s">
        <v>447</v>
      </c>
      <c r="AG91" s="527" t="s">
        <v>449</v>
      </c>
      <c r="AH91" s="527" t="s">
        <v>448</v>
      </c>
      <c r="AI91" s="527" t="s">
        <v>449</v>
      </c>
      <c r="AJ91" s="527" t="s">
        <v>452</v>
      </c>
      <c r="AK91" s="525">
        <f>SUM(AK16:AK90)</f>
        <v>77188.85</v>
      </c>
      <c r="AL91" s="548" t="s">
        <v>538</v>
      </c>
      <c r="AM91" s="525">
        <f>SUM(AM16:AM90)</f>
        <v>34725.149999999994</v>
      </c>
      <c r="AN91" s="548" t="s">
        <v>440</v>
      </c>
      <c r="AO91" s="525">
        <f aca="true" t="shared" si="34" ref="AO91:AT91">SUM(AO16:AO90)</f>
        <v>48</v>
      </c>
      <c r="AP91" s="525">
        <f t="shared" si="34"/>
        <v>47</v>
      </c>
      <c r="AQ91" s="525">
        <f t="shared" si="34"/>
        <v>11</v>
      </c>
      <c r="AR91" s="525">
        <f t="shared" si="34"/>
        <v>25</v>
      </c>
      <c r="AS91" s="525">
        <f t="shared" si="34"/>
        <v>16</v>
      </c>
      <c r="AT91" s="525">
        <f t="shared" si="34"/>
        <v>34</v>
      </c>
      <c r="AU91" s="548" t="s">
        <v>712</v>
      </c>
      <c r="AV91" s="549" t="s">
        <v>538</v>
      </c>
      <c r="AW91" s="549" t="s">
        <v>538</v>
      </c>
      <c r="AX91" s="525">
        <f>SUM(AX16:AX90)</f>
        <v>7</v>
      </c>
      <c r="AY91" s="550" t="s">
        <v>538</v>
      </c>
      <c r="AZ91" s="548" t="s">
        <v>538</v>
      </c>
      <c r="BA91" s="528" t="s">
        <v>538</v>
      </c>
      <c r="BB91" s="548" t="s">
        <v>538</v>
      </c>
      <c r="BC91" s="548" t="s">
        <v>538</v>
      </c>
      <c r="BD91" s="548" t="s">
        <v>538</v>
      </c>
      <c r="BE91" s="548" t="s">
        <v>538</v>
      </c>
      <c r="BF91" s="528">
        <f>SUM(BF16:BF90)</f>
        <v>1</v>
      </c>
      <c r="BG91" s="550" t="s">
        <v>440</v>
      </c>
      <c r="BH91" s="550" t="s">
        <v>440</v>
      </c>
      <c r="BI91" s="529">
        <f>SUM(BI16:BI90)</f>
        <v>28</v>
      </c>
      <c r="BJ91" s="529">
        <f>SUM(BJ16:BJ90)</f>
        <v>29</v>
      </c>
      <c r="BK91" s="550" t="s">
        <v>440</v>
      </c>
      <c r="BL91" s="550" t="s">
        <v>440</v>
      </c>
      <c r="BM91" s="548" t="s">
        <v>440</v>
      </c>
      <c r="BN91" s="548" t="s">
        <v>440</v>
      </c>
      <c r="BO91" s="548" t="s">
        <v>440</v>
      </c>
      <c r="BP91" s="548" t="s">
        <v>440</v>
      </c>
      <c r="BQ91" s="548" t="s">
        <v>440</v>
      </c>
      <c r="BR91" s="550" t="s">
        <v>440</v>
      </c>
      <c r="BS91" s="550" t="s">
        <v>440</v>
      </c>
      <c r="BT91" s="528">
        <f>SUM(BT16:BT90)</f>
        <v>101</v>
      </c>
      <c r="BU91" s="528">
        <f>SUM(BU16:BU90)</f>
        <v>3</v>
      </c>
      <c r="BV91" s="528">
        <f>SUM(BV16:BV90)</f>
        <v>6.3</v>
      </c>
      <c r="BW91" s="551" t="s">
        <v>440</v>
      </c>
      <c r="BX91" s="528">
        <f>SUM(BX16:BX90)</f>
        <v>68.7</v>
      </c>
      <c r="BY91" s="548" t="s">
        <v>440</v>
      </c>
      <c r="BZ91" s="525">
        <f>SUM(BZ16:BZ90)</f>
        <v>233571.51</v>
      </c>
      <c r="CA91" s="548" t="s">
        <v>440</v>
      </c>
      <c r="CB91" s="548" t="s">
        <v>440</v>
      </c>
      <c r="CC91" s="548" t="s">
        <v>440</v>
      </c>
      <c r="CD91" s="548" t="s">
        <v>440</v>
      </c>
      <c r="CE91" s="548" t="s">
        <v>440</v>
      </c>
      <c r="CF91" s="548" t="s">
        <v>440</v>
      </c>
      <c r="CG91" s="548" t="s">
        <v>440</v>
      </c>
      <c r="CH91" s="548" t="s">
        <v>440</v>
      </c>
      <c r="CI91" s="528" t="s">
        <v>440</v>
      </c>
      <c r="CJ91" s="548" t="s">
        <v>440</v>
      </c>
      <c r="CK91" s="528" t="s">
        <v>440</v>
      </c>
      <c r="CL91" s="548" t="s">
        <v>440</v>
      </c>
      <c r="CM91" s="548" t="s">
        <v>440</v>
      </c>
      <c r="CN91" s="528" t="s">
        <v>440</v>
      </c>
      <c r="CO91" s="548" t="s">
        <v>440</v>
      </c>
      <c r="CP91" s="548" t="s">
        <v>440</v>
      </c>
      <c r="CQ91" s="548" t="s">
        <v>440</v>
      </c>
      <c r="CR91" s="548" t="s">
        <v>440</v>
      </c>
      <c r="CS91" s="548" t="s">
        <v>440</v>
      </c>
      <c r="CT91" s="548" t="s">
        <v>440</v>
      </c>
      <c r="CU91" s="548" t="s">
        <v>440</v>
      </c>
      <c r="CV91" s="548" t="s">
        <v>440</v>
      </c>
      <c r="CW91" s="548" t="s">
        <v>440</v>
      </c>
      <c r="CX91" s="548" t="s">
        <v>440</v>
      </c>
      <c r="CY91" s="548" t="s">
        <v>440</v>
      </c>
      <c r="CZ91" s="548" t="s">
        <v>440</v>
      </c>
      <c r="DA91" s="548" t="s">
        <v>440</v>
      </c>
      <c r="DB91" s="548" t="s">
        <v>440</v>
      </c>
      <c r="DC91" s="548" t="s">
        <v>440</v>
      </c>
      <c r="DD91" s="548" t="s">
        <v>440</v>
      </c>
      <c r="DE91" s="548" t="s">
        <v>440</v>
      </c>
      <c r="DF91" s="548" t="s">
        <v>440</v>
      </c>
      <c r="DG91" s="548" t="s">
        <v>440</v>
      </c>
      <c r="DH91" s="548" t="s">
        <v>440</v>
      </c>
      <c r="DI91" s="548" t="s">
        <v>440</v>
      </c>
      <c r="DJ91" s="548" t="s">
        <v>440</v>
      </c>
      <c r="DK91" s="548" t="s">
        <v>440</v>
      </c>
      <c r="DL91" s="548" t="s">
        <v>440</v>
      </c>
      <c r="DM91" s="548" t="s">
        <v>440</v>
      </c>
      <c r="DN91" s="548" t="s">
        <v>440</v>
      </c>
      <c r="DO91" s="548" t="s">
        <v>440</v>
      </c>
      <c r="DP91" s="528" t="s">
        <v>440</v>
      </c>
      <c r="DQ91" s="548" t="s">
        <v>440</v>
      </c>
      <c r="DR91" s="528" t="s">
        <v>440</v>
      </c>
      <c r="DS91" s="548" t="s">
        <v>440</v>
      </c>
      <c r="DT91" s="528" t="s">
        <v>440</v>
      </c>
      <c r="DU91" s="528">
        <f>SUM(DU16:DU90)</f>
        <v>240005.54</v>
      </c>
      <c r="DV91" s="528">
        <f>SUM(DV16:DV90)</f>
        <v>23961.380000000005</v>
      </c>
      <c r="DW91" s="548" t="s">
        <v>440</v>
      </c>
      <c r="DX91" s="548" t="s">
        <v>440</v>
      </c>
      <c r="DY91" s="548" t="s">
        <v>440</v>
      </c>
      <c r="DZ91" s="548" t="s">
        <v>440</v>
      </c>
      <c r="EA91" s="548" t="s">
        <v>440</v>
      </c>
      <c r="EB91" s="548" t="s">
        <v>440</v>
      </c>
      <c r="EC91" s="548" t="s">
        <v>440</v>
      </c>
      <c r="ED91" s="548" t="s">
        <v>440</v>
      </c>
      <c r="EE91" s="528" t="s">
        <v>440</v>
      </c>
      <c r="EF91" s="528" t="s">
        <v>440</v>
      </c>
      <c r="EG91" s="668">
        <f>SUM(EG16:EG90)</f>
        <v>7</v>
      </c>
      <c r="EH91" s="669">
        <f>SUM(EH16:EH90)</f>
        <v>1</v>
      </c>
      <c r="EI91" s="669">
        <f>SUM(EI16:EI90)</f>
        <v>101</v>
      </c>
      <c r="EJ91" s="669">
        <f>SUM(EJ16:EJ90)</f>
        <v>3</v>
      </c>
      <c r="EK91" s="670">
        <f t="shared" si="30"/>
        <v>112</v>
      </c>
      <c r="EL91" s="671" t="s">
        <v>440</v>
      </c>
      <c r="EM91" s="672" t="s">
        <v>440</v>
      </c>
    </row>
    <row r="92" spans="1:143" ht="12.75">
      <c r="A92" s="504"/>
      <c r="B92" s="324"/>
      <c r="C92" s="324" t="s">
        <v>471</v>
      </c>
      <c r="D92" s="324"/>
      <c r="E92" s="505"/>
      <c r="F92" s="505"/>
      <c r="G92" s="505"/>
      <c r="H92" s="505"/>
      <c r="I92" s="505"/>
      <c r="J92" s="505"/>
      <c r="K92" s="505"/>
      <c r="L92" s="505"/>
      <c r="M92" s="505"/>
      <c r="N92" s="176"/>
      <c r="O92" s="506"/>
      <c r="P92" s="176"/>
      <c r="Q92" s="176"/>
      <c r="R92" s="176"/>
      <c r="S92" s="176"/>
      <c r="T92" s="176"/>
      <c r="U92" s="176"/>
      <c r="V92" s="176"/>
      <c r="W92" s="176"/>
      <c r="X92" s="507"/>
      <c r="Y92" s="244"/>
      <c r="Z92" s="244"/>
      <c r="AA92" s="244"/>
      <c r="AB92" s="608"/>
      <c r="AC92" s="608"/>
      <c r="AD92" s="608"/>
      <c r="AE92" s="508"/>
      <c r="AF92" s="360"/>
      <c r="AG92" s="509"/>
      <c r="AH92" s="509"/>
      <c r="AI92" s="509"/>
      <c r="AJ92" s="509"/>
      <c r="AK92" s="510"/>
      <c r="AL92" s="360"/>
      <c r="AM92" s="511"/>
      <c r="AN92" s="512"/>
      <c r="AO92" s="513"/>
      <c r="AP92" s="513"/>
      <c r="AQ92" s="513"/>
      <c r="AR92" s="513"/>
      <c r="AS92" s="513"/>
      <c r="AT92" s="513"/>
      <c r="AU92" s="505"/>
      <c r="AV92" s="484"/>
      <c r="AW92" s="484"/>
      <c r="AX92" s="486"/>
      <c r="AY92" s="514"/>
      <c r="AZ92" s="283"/>
      <c r="BA92" s="261"/>
      <c r="BB92" s="261"/>
      <c r="BC92" s="261"/>
      <c r="BD92" s="261"/>
      <c r="BE92" s="261"/>
      <c r="BF92" s="261"/>
      <c r="BG92" s="515"/>
      <c r="BH92" s="515"/>
      <c r="BI92" s="516"/>
      <c r="BJ92" s="516"/>
      <c r="BK92" s="516"/>
      <c r="BL92" s="516"/>
      <c r="BM92" s="491"/>
      <c r="BN92" s="491"/>
      <c r="BO92" s="491"/>
      <c r="BP92" s="491"/>
      <c r="BQ92" s="491"/>
      <c r="BR92" s="516"/>
      <c r="BS92" s="516"/>
      <c r="BT92" s="264"/>
      <c r="BU92" s="264"/>
      <c r="BV92" s="264"/>
      <c r="BW92" s="264"/>
      <c r="BX92" s="264"/>
      <c r="BY92" s="264"/>
      <c r="BZ92" s="517"/>
      <c r="CA92" s="518"/>
      <c r="CB92" s="518"/>
      <c r="CC92" s="518"/>
      <c r="CD92" s="518"/>
      <c r="CE92" s="518"/>
      <c r="CF92" s="518"/>
      <c r="CG92" s="518"/>
      <c r="CH92" s="518"/>
      <c r="CI92" s="518"/>
      <c r="CJ92" s="518"/>
      <c r="CK92" s="518"/>
      <c r="CL92" s="518"/>
      <c r="CM92" s="519"/>
      <c r="CN92" s="519"/>
      <c r="CO92" s="519"/>
      <c r="CP92" s="519"/>
      <c r="CQ92" s="519"/>
      <c r="CR92" s="519"/>
      <c r="CS92" s="519"/>
      <c r="CT92" s="519"/>
      <c r="CU92" s="519"/>
      <c r="CV92" s="519"/>
      <c r="CW92" s="519"/>
      <c r="CX92" s="519"/>
      <c r="CY92" s="519"/>
      <c r="CZ92" s="519"/>
      <c r="DA92" s="256"/>
      <c r="DB92" s="256"/>
      <c r="DC92" s="256"/>
      <c r="DD92" s="256"/>
      <c r="DE92" s="256"/>
      <c r="DF92" s="256"/>
      <c r="DG92" s="256"/>
      <c r="DH92" s="256"/>
      <c r="DI92" s="256"/>
      <c r="DJ92" s="256"/>
      <c r="DK92" s="256"/>
      <c r="DL92" s="256"/>
      <c r="DM92" s="520"/>
      <c r="DN92" s="534"/>
      <c r="DO92" s="521"/>
      <c r="DP92" s="521"/>
      <c r="DQ92" s="521"/>
      <c r="DR92" s="521"/>
      <c r="DS92" s="521"/>
      <c r="DT92" s="521"/>
      <c r="DU92" s="521"/>
      <c r="DV92" s="521"/>
      <c r="DW92" s="522"/>
      <c r="DX92" s="534"/>
      <c r="DY92" s="523"/>
      <c r="DZ92" s="523"/>
      <c r="EA92" s="523"/>
      <c r="EB92" s="523"/>
      <c r="EC92" s="523"/>
      <c r="ED92" s="523"/>
      <c r="EE92" s="523"/>
      <c r="EF92" s="523"/>
      <c r="EG92" s="665"/>
      <c r="EH92" s="666"/>
      <c r="EI92" s="665"/>
      <c r="EJ92" s="554"/>
      <c r="EK92" s="554"/>
      <c r="EL92" s="665"/>
      <c r="EM92" s="667"/>
    </row>
    <row r="93" spans="1:143" ht="12.75">
      <c r="A93" s="467">
        <v>5913</v>
      </c>
      <c r="B93" s="322">
        <v>48</v>
      </c>
      <c r="C93" s="318" t="s">
        <v>49</v>
      </c>
      <c r="D93" s="323">
        <v>52</v>
      </c>
      <c r="E93" s="281"/>
      <c r="F93" s="281"/>
      <c r="G93" s="281"/>
      <c r="H93" s="281"/>
      <c r="I93" s="281"/>
      <c r="J93" s="281"/>
      <c r="K93" s="281"/>
      <c r="L93" s="281"/>
      <c r="M93" s="281"/>
      <c r="N93" s="3"/>
      <c r="O93" s="252"/>
      <c r="P93" s="3"/>
      <c r="Q93" s="3"/>
      <c r="R93" s="209"/>
      <c r="S93" s="209"/>
      <c r="T93" s="209"/>
      <c r="U93" s="209"/>
      <c r="V93" s="209"/>
      <c r="W93" s="209"/>
      <c r="X93" s="209"/>
      <c r="Y93" s="590"/>
      <c r="Z93" s="590"/>
      <c r="AA93" s="590"/>
      <c r="AB93" s="605">
        <v>995.55</v>
      </c>
      <c r="AC93" s="605">
        <v>160.6</v>
      </c>
      <c r="AD93" s="605">
        <f>SUM(AB93-AC93)</f>
        <v>834.9499999999999</v>
      </c>
      <c r="AE93" s="343">
        <v>51</v>
      </c>
      <c r="AF93" s="366"/>
      <c r="AG93" s="377"/>
      <c r="AH93" s="377"/>
      <c r="AI93" s="475" t="s">
        <v>440</v>
      </c>
      <c r="AJ93" s="377"/>
      <c r="AK93" s="363">
        <v>145.8</v>
      </c>
      <c r="AL93" s="363">
        <v>0.47</v>
      </c>
      <c r="AM93" s="585">
        <v>145.8</v>
      </c>
      <c r="AN93" s="383">
        <v>0.0299</v>
      </c>
      <c r="AO93" s="211"/>
      <c r="AP93" s="211"/>
      <c r="AQ93" s="211"/>
      <c r="AR93" s="211"/>
      <c r="AS93" s="211"/>
      <c r="AT93" s="211"/>
      <c r="AU93" s="281"/>
      <c r="AV93" s="258">
        <v>4.31</v>
      </c>
      <c r="AW93" s="258"/>
      <c r="AX93" s="212"/>
      <c r="AY93" s="282"/>
      <c r="AZ93" s="284" t="s">
        <v>537</v>
      </c>
      <c r="BA93" s="262">
        <v>0.0674</v>
      </c>
      <c r="BB93" s="262">
        <v>1820.76</v>
      </c>
      <c r="BC93" s="262">
        <v>25.95</v>
      </c>
      <c r="BD93" s="262">
        <f>ROUND(BA93*BB93+BC93,4)</f>
        <v>148.6692</v>
      </c>
      <c r="BE93" s="262">
        <v>3.15</v>
      </c>
      <c r="BF93" s="262"/>
      <c r="BG93" s="266"/>
      <c r="BH93" s="266"/>
      <c r="BI93" s="213"/>
      <c r="BJ93" s="213"/>
      <c r="BK93" s="213"/>
      <c r="BL93" s="213"/>
      <c r="BM93" s="290"/>
      <c r="BN93" s="290"/>
      <c r="BO93" s="290"/>
      <c r="BP93" s="290"/>
      <c r="BQ93" s="290"/>
      <c r="BR93" s="213"/>
      <c r="BS93" s="213"/>
      <c r="BT93" s="301"/>
      <c r="BU93" s="301"/>
      <c r="BV93" s="301"/>
      <c r="BW93" s="301"/>
      <c r="BX93" s="301"/>
      <c r="BY93" s="301"/>
      <c r="BZ93" s="265"/>
      <c r="CA93" s="270">
        <v>0.83</v>
      </c>
      <c r="CB93" s="270">
        <v>0.48</v>
      </c>
      <c r="CC93" s="270">
        <v>0.45</v>
      </c>
      <c r="CD93" s="270">
        <v>0.29</v>
      </c>
      <c r="CE93" s="270">
        <v>0.29</v>
      </c>
      <c r="CF93" s="270">
        <v>0.17</v>
      </c>
      <c r="CG93" s="270">
        <v>2.6</v>
      </c>
      <c r="CH93" s="270">
        <f>SUM(CA93:CG93)</f>
        <v>5.109999999999999</v>
      </c>
      <c r="CI93" s="270" t="s">
        <v>290</v>
      </c>
      <c r="CJ93" s="270">
        <v>0</v>
      </c>
      <c r="CK93" s="270"/>
      <c r="CL93" s="270">
        <f>SUM(CH93+CJ93)</f>
        <v>5.109999999999999</v>
      </c>
      <c r="CM93" s="416">
        <v>3.08</v>
      </c>
      <c r="CN93" s="416" t="s">
        <v>691</v>
      </c>
      <c r="CO93" s="416">
        <v>0</v>
      </c>
      <c r="CP93" s="416"/>
      <c r="CQ93" s="416">
        <v>0.35</v>
      </c>
      <c r="CR93" s="473" t="s">
        <v>214</v>
      </c>
      <c r="CS93" s="416">
        <v>0.1</v>
      </c>
      <c r="CT93" s="473" t="s">
        <v>281</v>
      </c>
      <c r="CU93" s="416">
        <v>0.06</v>
      </c>
      <c r="CV93" s="416">
        <v>0.13</v>
      </c>
      <c r="CW93" s="416"/>
      <c r="CX93" s="416"/>
      <c r="CY93" s="416">
        <f>SUM(CU93:CV93)</f>
        <v>0.19</v>
      </c>
      <c r="CZ93" s="416"/>
      <c r="DA93" s="257">
        <v>0.53</v>
      </c>
      <c r="DB93" s="257">
        <v>0.36</v>
      </c>
      <c r="DC93" s="257">
        <v>0.11</v>
      </c>
      <c r="DD93" s="257">
        <v>0.11</v>
      </c>
      <c r="DE93" s="257">
        <v>0.17</v>
      </c>
      <c r="DF93" s="257">
        <v>0.17</v>
      </c>
      <c r="DG93" s="257">
        <v>0.12</v>
      </c>
      <c r="DH93" s="257">
        <v>0.12</v>
      </c>
      <c r="DI93" s="257">
        <v>0.13</v>
      </c>
      <c r="DJ93" s="257">
        <v>0</v>
      </c>
      <c r="DK93" s="257">
        <f>SUM(DA93:DJ93)</f>
        <v>1.8199999999999998</v>
      </c>
      <c r="DL93" s="257"/>
      <c r="DM93" s="267">
        <f>SUM(CL93+CM93+CO93+CQ93+CS93+CY93+DK93)</f>
        <v>10.649999999999999</v>
      </c>
      <c r="DN93" s="532">
        <v>10.65</v>
      </c>
      <c r="DO93" s="424">
        <v>0</v>
      </c>
      <c r="DP93" s="424"/>
      <c r="DQ93" s="424">
        <v>0</v>
      </c>
      <c r="DR93" s="424"/>
      <c r="DS93" s="424">
        <v>4.6</v>
      </c>
      <c r="DT93" s="424"/>
      <c r="DU93" s="424"/>
      <c r="DV93" s="424"/>
      <c r="DW93" s="348">
        <f>SUM(DM93+DO93+DQ93+DS93)</f>
        <v>15.249999999999998</v>
      </c>
      <c r="DX93" s="532">
        <v>15.25</v>
      </c>
      <c r="DY93" s="347">
        <v>0</v>
      </c>
      <c r="DZ93" s="347"/>
      <c r="EA93" s="347">
        <v>0</v>
      </c>
      <c r="EB93" s="347"/>
      <c r="EC93" s="347">
        <v>0</v>
      </c>
      <c r="ED93" s="347"/>
      <c r="EE93" s="347"/>
      <c r="EF93" s="347"/>
      <c r="EG93" s="573"/>
      <c r="EH93" s="574"/>
      <c r="EI93" s="573"/>
      <c r="EJ93" s="472"/>
      <c r="EK93" s="472"/>
      <c r="EL93" s="573"/>
      <c r="EM93" s="579"/>
    </row>
    <row r="94" spans="1:143" ht="12.75">
      <c r="A94" s="467">
        <v>7705</v>
      </c>
      <c r="B94" s="322">
        <v>48</v>
      </c>
      <c r="C94" s="318" t="s">
        <v>48</v>
      </c>
      <c r="D94" s="323">
        <v>52</v>
      </c>
      <c r="E94" s="280"/>
      <c r="F94" s="280"/>
      <c r="G94" s="280"/>
      <c r="H94" s="280"/>
      <c r="I94" s="280"/>
      <c r="J94" s="280"/>
      <c r="K94" s="280"/>
      <c r="L94" s="280"/>
      <c r="M94" s="280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69"/>
      <c r="Z94" s="269"/>
      <c r="AA94" s="657"/>
      <c r="AB94" s="614">
        <v>2338.4</v>
      </c>
      <c r="AC94" s="614">
        <v>113.6</v>
      </c>
      <c r="AD94" s="613">
        <f>SUM(AB94-AC94)</f>
        <v>2224.8</v>
      </c>
      <c r="AE94" s="342">
        <v>129</v>
      </c>
      <c r="AF94" s="474" t="s">
        <v>440</v>
      </c>
      <c r="AG94" s="376"/>
      <c r="AH94" s="376"/>
      <c r="AI94" s="376"/>
      <c r="AJ94" s="376"/>
      <c r="AK94" s="363">
        <v>216.9</v>
      </c>
      <c r="AL94" s="363">
        <v>0.47</v>
      </c>
      <c r="AM94" s="383">
        <v>216.9</v>
      </c>
      <c r="AN94" s="383">
        <v>0.0299</v>
      </c>
      <c r="AO94" s="275"/>
      <c r="AP94" s="275"/>
      <c r="AQ94" s="275"/>
      <c r="AR94" s="275"/>
      <c r="AS94" s="275"/>
      <c r="AT94" s="275"/>
      <c r="AU94" s="163"/>
      <c r="AV94" s="257">
        <v>4.31</v>
      </c>
      <c r="AW94" s="257"/>
      <c r="AX94" s="163"/>
      <c r="AY94" s="280"/>
      <c r="AZ94" s="283" t="s">
        <v>537</v>
      </c>
      <c r="BA94" s="261">
        <v>0.0674</v>
      </c>
      <c r="BB94" s="262">
        <v>1820.76</v>
      </c>
      <c r="BC94" s="262">
        <v>25.95</v>
      </c>
      <c r="BD94" s="262">
        <f>ROUND(BA94*BB94+BC94,4)</f>
        <v>148.6692</v>
      </c>
      <c r="BE94" s="262">
        <v>3.15</v>
      </c>
      <c r="BF94" s="262"/>
      <c r="BG94" s="266"/>
      <c r="BH94" s="266"/>
      <c r="BI94" s="168"/>
      <c r="BJ94" s="168"/>
      <c r="BK94" s="168"/>
      <c r="BL94" s="168"/>
      <c r="BM94" s="169"/>
      <c r="BN94" s="169"/>
      <c r="BO94" s="169"/>
      <c r="BP94" s="169"/>
      <c r="BQ94" s="169"/>
      <c r="BR94" s="168"/>
      <c r="BS94" s="168"/>
      <c r="BT94" s="301"/>
      <c r="BU94" s="301"/>
      <c r="BV94" s="301"/>
      <c r="BW94" s="301"/>
      <c r="BX94" s="301"/>
      <c r="BY94" s="301"/>
      <c r="BZ94" s="265"/>
      <c r="CA94" s="270">
        <v>0.83</v>
      </c>
      <c r="CB94" s="270">
        <v>0.48</v>
      </c>
      <c r="CC94" s="270">
        <v>0.45</v>
      </c>
      <c r="CD94" s="270">
        <v>0.29</v>
      </c>
      <c r="CE94" s="270">
        <v>0.29</v>
      </c>
      <c r="CF94" s="270">
        <v>0.17</v>
      </c>
      <c r="CG94" s="270">
        <v>2.6</v>
      </c>
      <c r="CH94" s="270">
        <f>SUM(CA94:CG94)</f>
        <v>5.109999999999999</v>
      </c>
      <c r="CI94" s="270" t="s">
        <v>290</v>
      </c>
      <c r="CJ94" s="270">
        <v>0</v>
      </c>
      <c r="CK94" s="270"/>
      <c r="CL94" s="270">
        <f>SUM(CH94+CJ94)</f>
        <v>5.109999999999999</v>
      </c>
      <c r="CM94" s="416">
        <v>3.08</v>
      </c>
      <c r="CN94" s="416" t="s">
        <v>691</v>
      </c>
      <c r="CO94" s="416">
        <v>0.13</v>
      </c>
      <c r="CP94" s="473" t="s">
        <v>321</v>
      </c>
      <c r="CQ94" s="416">
        <v>0.35</v>
      </c>
      <c r="CR94" s="473" t="s">
        <v>214</v>
      </c>
      <c r="CS94" s="416">
        <v>0.1</v>
      </c>
      <c r="CT94" s="473" t="s">
        <v>281</v>
      </c>
      <c r="CU94" s="416">
        <v>0.06</v>
      </c>
      <c r="CV94" s="416">
        <v>0.13</v>
      </c>
      <c r="CW94" s="416"/>
      <c r="CX94" s="416"/>
      <c r="CY94" s="416">
        <f>SUM(CU94:CV94)</f>
        <v>0.19</v>
      </c>
      <c r="CZ94" s="416"/>
      <c r="DA94" s="257">
        <v>0.53</v>
      </c>
      <c r="DB94" s="257">
        <v>0.36</v>
      </c>
      <c r="DC94" s="257">
        <v>0.11</v>
      </c>
      <c r="DD94" s="257">
        <v>0.11</v>
      </c>
      <c r="DE94" s="257">
        <v>0.17</v>
      </c>
      <c r="DF94" s="257">
        <v>0.17</v>
      </c>
      <c r="DG94" s="257">
        <v>0.12</v>
      </c>
      <c r="DH94" s="257">
        <v>0.12</v>
      </c>
      <c r="DI94" s="257">
        <v>0.13</v>
      </c>
      <c r="DJ94" s="257">
        <v>0</v>
      </c>
      <c r="DK94" s="257">
        <f>SUM(DA94:DJ94)</f>
        <v>1.8199999999999998</v>
      </c>
      <c r="DL94" s="257"/>
      <c r="DM94" s="267">
        <f>SUM(CL94+CM94+CO94+CQ94+CS94+CY94+DK94)</f>
        <v>10.78</v>
      </c>
      <c r="DN94" s="532">
        <v>10.78</v>
      </c>
      <c r="DO94" s="424">
        <v>0</v>
      </c>
      <c r="DP94" s="424"/>
      <c r="DQ94" s="424">
        <v>0</v>
      </c>
      <c r="DR94" s="424"/>
      <c r="DS94" s="424">
        <v>4.6</v>
      </c>
      <c r="DT94" s="424"/>
      <c r="DU94" s="424"/>
      <c r="DV94" s="424"/>
      <c r="DW94" s="348">
        <f>SUM(DM94+DO94+DQ94+DS94)</f>
        <v>15.379999999999999</v>
      </c>
      <c r="DX94" s="532">
        <v>15.38</v>
      </c>
      <c r="DY94" s="347">
        <v>0</v>
      </c>
      <c r="DZ94" s="347"/>
      <c r="EA94" s="347">
        <v>0</v>
      </c>
      <c r="EB94" s="347"/>
      <c r="EC94" s="347">
        <v>0</v>
      </c>
      <c r="ED94" s="347"/>
      <c r="EE94" s="347"/>
      <c r="EF94" s="347"/>
      <c r="EG94" s="573"/>
      <c r="EH94" s="574"/>
      <c r="EI94" s="573"/>
      <c r="EJ94" s="472"/>
      <c r="EK94" s="472"/>
      <c r="EL94" s="573"/>
      <c r="EM94" s="579"/>
    </row>
    <row r="95" ht="12.75">
      <c r="BZ95" s="297"/>
    </row>
    <row r="96" spans="78:126" ht="12.75">
      <c r="BZ96" s="297"/>
      <c r="DT96" s="237"/>
      <c r="DU96" s="237"/>
      <c r="DV96" s="237"/>
    </row>
  </sheetData>
  <sheetProtection/>
  <mergeCells count="67">
    <mergeCell ref="DY7:EF7"/>
    <mergeCell ref="AZ4:BH4"/>
    <mergeCell ref="BT6:BZ6"/>
    <mergeCell ref="BT4:BZ4"/>
    <mergeCell ref="AZ6:BH6"/>
    <mergeCell ref="N5:AA5"/>
    <mergeCell ref="N4:AA4"/>
    <mergeCell ref="AU4:AY4"/>
    <mergeCell ref="AU5:AY5"/>
    <mergeCell ref="DO5:DT5"/>
    <mergeCell ref="BT5:BZ5"/>
    <mergeCell ref="DY4:EF4"/>
    <mergeCell ref="AO4:AT4"/>
    <mergeCell ref="DA4:DL4"/>
    <mergeCell ref="DO4:DT4"/>
    <mergeCell ref="DU5:DV5"/>
    <mergeCell ref="EG4:EM4"/>
    <mergeCell ref="EG5:EM5"/>
    <mergeCell ref="EL6:EM6"/>
    <mergeCell ref="AM4:AN4"/>
    <mergeCell ref="AU6:AY6"/>
    <mergeCell ref="BI4:BS4"/>
    <mergeCell ref="CA4:CL4"/>
    <mergeCell ref="CM5:CZ5"/>
    <mergeCell ref="CM4:CZ4"/>
    <mergeCell ref="DY5:EF5"/>
    <mergeCell ref="DQ8:DR8"/>
    <mergeCell ref="CJ8:CK8"/>
    <mergeCell ref="BV7:BW7"/>
    <mergeCell ref="BX7:BY7"/>
    <mergeCell ref="AB7:AC7"/>
    <mergeCell ref="DE8:DI8"/>
    <mergeCell ref="B4:D4"/>
    <mergeCell ref="E4:M4"/>
    <mergeCell ref="AB4:AD4"/>
    <mergeCell ref="AF4:AL4"/>
    <mergeCell ref="E5:M5"/>
    <mergeCell ref="AB5:AC5"/>
    <mergeCell ref="AF5:AL5"/>
    <mergeCell ref="C5:D5"/>
    <mergeCell ref="F6:K6"/>
    <mergeCell ref="AZ5:BH5"/>
    <mergeCell ref="BP7:BQ7"/>
    <mergeCell ref="BG7:BH7"/>
    <mergeCell ref="BK7:BL7"/>
    <mergeCell ref="BR7:BS7"/>
    <mergeCell ref="AM5:AN5"/>
    <mergeCell ref="AO5:AT5"/>
    <mergeCell ref="AB6:AC6"/>
    <mergeCell ref="R6:W6"/>
    <mergeCell ref="EC8:EF8"/>
    <mergeCell ref="CA5:CL5"/>
    <mergeCell ref="BI5:BS5"/>
    <mergeCell ref="BI6:BS6"/>
    <mergeCell ref="AF6:AH6"/>
    <mergeCell ref="BN7:BO7"/>
    <mergeCell ref="CA8:CI8"/>
    <mergeCell ref="DO7:DT7"/>
    <mergeCell ref="DO8:DP8"/>
    <mergeCell ref="DA5:DL5"/>
    <mergeCell ref="DE9:DI9"/>
    <mergeCell ref="DA7:DL7"/>
    <mergeCell ref="CM8:CN8"/>
    <mergeCell ref="CW9:CX9"/>
    <mergeCell ref="CO8:CP8"/>
    <mergeCell ref="CQ8:CR8"/>
    <mergeCell ref="CU8:CZ8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pane xSplit="2" ySplit="5" topLeftCell="E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4.375" style="0" customWidth="1"/>
    <col min="2" max="2" width="59.00390625" style="0" customWidth="1"/>
    <col min="3" max="3" width="13.375" style="0" customWidth="1"/>
    <col min="4" max="4" width="29.00390625" style="0" customWidth="1"/>
    <col min="5" max="5" width="13.625" style="0" customWidth="1"/>
    <col min="6" max="6" width="11.25390625" style="0" customWidth="1"/>
    <col min="7" max="7" width="126.125" style="0" customWidth="1"/>
    <col min="8" max="8" width="12.375" style="0" customWidth="1"/>
    <col min="9" max="9" width="15.75390625" style="0" customWidth="1"/>
    <col min="10" max="10" width="15.625" style="0" customWidth="1"/>
    <col min="11" max="11" width="21.25390625" style="0" customWidth="1"/>
    <col min="12" max="12" width="23.25390625" style="0" customWidth="1"/>
    <col min="13" max="13" width="29.75390625" style="0" customWidth="1"/>
    <col min="14" max="14" width="29.00390625" style="0" customWidth="1"/>
  </cols>
  <sheetData>
    <row r="1" spans="1:2" ht="12.75">
      <c r="A1" s="35"/>
      <c r="B1" s="35"/>
    </row>
    <row r="2" spans="1:2" ht="12.75">
      <c r="A2" s="35" t="s">
        <v>357</v>
      </c>
      <c r="B2" s="35"/>
    </row>
    <row r="4" spans="1:14" ht="12.75">
      <c r="A4" s="145" t="s">
        <v>0</v>
      </c>
      <c r="B4" s="41" t="s">
        <v>185</v>
      </c>
      <c r="C4" s="800" t="s">
        <v>187</v>
      </c>
      <c r="D4" s="682"/>
      <c r="E4" s="30" t="s">
        <v>189</v>
      </c>
      <c r="F4" s="8"/>
      <c r="G4" s="114" t="s">
        <v>196</v>
      </c>
      <c r="H4" s="801" t="s">
        <v>197</v>
      </c>
      <c r="I4" s="802"/>
      <c r="J4" s="803"/>
      <c r="K4" s="149" t="s">
        <v>193</v>
      </c>
      <c r="L4" s="45" t="s">
        <v>346</v>
      </c>
      <c r="M4" s="43" t="s">
        <v>348</v>
      </c>
      <c r="N4" s="45" t="s">
        <v>349</v>
      </c>
    </row>
    <row r="5" spans="1:14" ht="12.75">
      <c r="A5" s="146"/>
      <c r="B5" s="153" t="s">
        <v>186</v>
      </c>
      <c r="C5" s="41" t="s">
        <v>188</v>
      </c>
      <c r="D5" s="41" t="s">
        <v>133</v>
      </c>
      <c r="E5" s="41" t="s">
        <v>0</v>
      </c>
      <c r="F5" s="41" t="s">
        <v>53</v>
      </c>
      <c r="G5" s="115"/>
      <c r="H5" s="115"/>
      <c r="I5" s="23"/>
      <c r="J5" s="133"/>
      <c r="K5" s="150" t="s">
        <v>136</v>
      </c>
      <c r="L5" s="42" t="s">
        <v>347</v>
      </c>
      <c r="M5" s="7"/>
      <c r="N5" s="7"/>
    </row>
    <row r="6" spans="1:14" ht="12.75">
      <c r="A6" s="12"/>
      <c r="B6" s="11"/>
      <c r="C6" s="11"/>
      <c r="D6" s="11"/>
      <c r="E6" s="11"/>
      <c r="F6" s="11"/>
      <c r="G6" s="11"/>
      <c r="H6" s="11" t="s">
        <v>198</v>
      </c>
      <c r="I6" s="11" t="s">
        <v>199</v>
      </c>
      <c r="J6" s="11"/>
      <c r="K6" s="11"/>
      <c r="L6" s="11"/>
      <c r="M6" s="11"/>
      <c r="N6" s="9"/>
    </row>
    <row r="7" spans="1:14" ht="12.75">
      <c r="A7" s="12"/>
      <c r="B7" s="152" t="s">
        <v>358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/>
    </row>
    <row r="8" spans="1:14" ht="12.75">
      <c r="A8" s="12">
        <v>1</v>
      </c>
      <c r="B8" s="9" t="s">
        <v>228</v>
      </c>
      <c r="C8" s="9" t="s">
        <v>191</v>
      </c>
      <c r="D8" s="9" t="s">
        <v>229</v>
      </c>
      <c r="E8" s="13">
        <v>7</v>
      </c>
      <c r="F8" s="134">
        <v>40039</v>
      </c>
      <c r="G8" s="10" t="s">
        <v>351</v>
      </c>
      <c r="H8" s="134">
        <v>40057</v>
      </c>
      <c r="I8" s="134">
        <v>40178</v>
      </c>
      <c r="J8" s="11" t="s">
        <v>200</v>
      </c>
      <c r="K8" s="11"/>
      <c r="L8" s="113" t="s">
        <v>244</v>
      </c>
      <c r="M8" s="11"/>
      <c r="N8" s="9" t="s">
        <v>350</v>
      </c>
    </row>
    <row r="9" spans="1:14" ht="12.75">
      <c r="A9" s="12">
        <v>2</v>
      </c>
      <c r="B9" s="9" t="s">
        <v>228</v>
      </c>
      <c r="C9" s="9" t="s">
        <v>191</v>
      </c>
      <c r="D9" s="9" t="s">
        <v>229</v>
      </c>
      <c r="E9" s="13" t="s">
        <v>60</v>
      </c>
      <c r="F9" s="134">
        <v>40039</v>
      </c>
      <c r="G9" s="10" t="s">
        <v>352</v>
      </c>
      <c r="H9" s="134">
        <v>40057</v>
      </c>
      <c r="I9" s="134">
        <v>40178</v>
      </c>
      <c r="J9" s="11" t="s">
        <v>200</v>
      </c>
      <c r="K9" s="11"/>
      <c r="L9" s="113" t="s">
        <v>244</v>
      </c>
      <c r="M9" s="11" t="s">
        <v>353</v>
      </c>
      <c r="N9" s="9" t="s">
        <v>350</v>
      </c>
    </row>
    <row r="10" spans="1:14" ht="12.75">
      <c r="A10" s="12">
        <v>3</v>
      </c>
      <c r="B10" s="9" t="s">
        <v>228</v>
      </c>
      <c r="C10" s="9" t="s">
        <v>191</v>
      </c>
      <c r="D10" s="9" t="s">
        <v>229</v>
      </c>
      <c r="E10" s="13">
        <v>3</v>
      </c>
      <c r="F10" s="134">
        <v>42948</v>
      </c>
      <c r="G10" s="10" t="s">
        <v>231</v>
      </c>
      <c r="H10" s="134">
        <v>42948</v>
      </c>
      <c r="I10" s="134">
        <v>43100</v>
      </c>
      <c r="J10" s="9" t="s">
        <v>200</v>
      </c>
      <c r="K10" s="11"/>
      <c r="L10" s="113" t="s">
        <v>244</v>
      </c>
      <c r="M10" s="11" t="s">
        <v>230</v>
      </c>
      <c r="N10" s="11"/>
    </row>
    <row r="11" spans="1:14" ht="12.75">
      <c r="A11" s="12">
        <v>4</v>
      </c>
      <c r="B11" s="9" t="s">
        <v>190</v>
      </c>
      <c r="C11" s="9" t="s">
        <v>191</v>
      </c>
      <c r="D11" s="9" t="s">
        <v>192</v>
      </c>
      <c r="E11" s="14" t="s">
        <v>194</v>
      </c>
      <c r="F11" s="134">
        <v>40238</v>
      </c>
      <c r="G11" s="9" t="s">
        <v>195</v>
      </c>
      <c r="H11" s="134">
        <v>40239</v>
      </c>
      <c r="I11" s="134">
        <v>40602</v>
      </c>
      <c r="J11" s="9" t="s">
        <v>200</v>
      </c>
      <c r="K11" s="9"/>
      <c r="L11" s="113"/>
      <c r="M11" s="9"/>
      <c r="N11" s="6"/>
    </row>
    <row r="12" spans="1:14" ht="12.75">
      <c r="A12" s="12">
        <v>5</v>
      </c>
      <c r="B12" s="9" t="s">
        <v>290</v>
      </c>
      <c r="C12" s="9" t="s">
        <v>191</v>
      </c>
      <c r="D12" s="9" t="s">
        <v>291</v>
      </c>
      <c r="E12" s="13" t="s">
        <v>328</v>
      </c>
      <c r="F12" s="134">
        <v>40575</v>
      </c>
      <c r="G12" s="9" t="s">
        <v>195</v>
      </c>
      <c r="H12" s="9"/>
      <c r="I12" s="9"/>
      <c r="J12" s="9"/>
      <c r="K12" s="9"/>
      <c r="L12" s="113"/>
      <c r="M12" s="9" t="s">
        <v>373</v>
      </c>
      <c r="N12" s="6" t="s">
        <v>374</v>
      </c>
    </row>
    <row r="13" spans="1:14" ht="12.75">
      <c r="A13" s="12">
        <v>6</v>
      </c>
      <c r="B13" s="9" t="s">
        <v>236</v>
      </c>
      <c r="C13" s="9" t="s">
        <v>191</v>
      </c>
      <c r="D13" s="9" t="s">
        <v>237</v>
      </c>
      <c r="E13" s="13" t="s">
        <v>238</v>
      </c>
      <c r="F13" s="134">
        <v>42978</v>
      </c>
      <c r="G13" s="9" t="s">
        <v>239</v>
      </c>
      <c r="H13" s="134">
        <v>42979</v>
      </c>
      <c r="I13" s="134">
        <v>43100</v>
      </c>
      <c r="J13" s="9" t="s">
        <v>200</v>
      </c>
      <c r="K13" s="9"/>
      <c r="L13" s="113" t="s">
        <v>213</v>
      </c>
      <c r="M13" s="9"/>
      <c r="N13" s="9"/>
    </row>
    <row r="14" spans="1:14" ht="12.75">
      <c r="A14" s="12">
        <v>7</v>
      </c>
      <c r="B14" s="9" t="s">
        <v>281</v>
      </c>
      <c r="C14" s="9" t="s">
        <v>191</v>
      </c>
      <c r="D14" s="9" t="s">
        <v>282</v>
      </c>
      <c r="E14" s="13" t="s">
        <v>283</v>
      </c>
      <c r="F14" s="134">
        <v>43110</v>
      </c>
      <c r="G14" s="9" t="s">
        <v>284</v>
      </c>
      <c r="H14" s="134">
        <v>40422</v>
      </c>
      <c r="I14" s="134">
        <v>43465</v>
      </c>
      <c r="J14" s="9" t="s">
        <v>200</v>
      </c>
      <c r="K14" s="9"/>
      <c r="L14" s="113" t="s">
        <v>354</v>
      </c>
      <c r="M14" s="9"/>
      <c r="N14" s="9" t="s">
        <v>355</v>
      </c>
    </row>
    <row r="15" spans="1:14" ht="12.75">
      <c r="A15" s="12">
        <v>8</v>
      </c>
      <c r="B15" s="9" t="s">
        <v>706</v>
      </c>
      <c r="C15" s="9" t="s">
        <v>191</v>
      </c>
      <c r="D15" s="9" t="s">
        <v>319</v>
      </c>
      <c r="E15" s="13">
        <v>214</v>
      </c>
      <c r="F15" s="134">
        <v>42004</v>
      </c>
      <c r="G15" s="9" t="s">
        <v>320</v>
      </c>
      <c r="H15" s="134">
        <v>42005</v>
      </c>
      <c r="I15" s="134">
        <v>42369</v>
      </c>
      <c r="J15" s="9" t="s">
        <v>200</v>
      </c>
      <c r="K15" s="9"/>
      <c r="L15" s="113" t="s">
        <v>218</v>
      </c>
      <c r="M15" s="9"/>
      <c r="N15" s="9"/>
    </row>
    <row r="16" spans="1:14" ht="12.75">
      <c r="A16" s="12">
        <v>9</v>
      </c>
      <c r="B16" s="9" t="s">
        <v>704</v>
      </c>
      <c r="C16" s="9" t="s">
        <v>191</v>
      </c>
      <c r="D16" s="9" t="s">
        <v>342</v>
      </c>
      <c r="E16" s="13" t="s">
        <v>216</v>
      </c>
      <c r="F16" s="134">
        <v>41640</v>
      </c>
      <c r="G16" s="9" t="s">
        <v>343</v>
      </c>
      <c r="H16" s="134"/>
      <c r="I16" s="134"/>
      <c r="J16" s="9"/>
      <c r="K16" s="9"/>
      <c r="L16" s="113"/>
      <c r="M16" s="9" t="s">
        <v>344</v>
      </c>
      <c r="N16" s="6" t="s">
        <v>361</v>
      </c>
    </row>
    <row r="17" spans="1:14" ht="12.75">
      <c r="A17" s="12">
        <v>10</v>
      </c>
      <c r="B17" s="9" t="s">
        <v>214</v>
      </c>
      <c r="C17" s="9" t="s">
        <v>191</v>
      </c>
      <c r="D17" s="9" t="s">
        <v>215</v>
      </c>
      <c r="E17" s="13">
        <v>8</v>
      </c>
      <c r="F17" s="134">
        <v>43070</v>
      </c>
      <c r="G17" s="9" t="s">
        <v>217</v>
      </c>
      <c r="H17" s="134">
        <v>43070</v>
      </c>
      <c r="I17" s="134">
        <v>43435</v>
      </c>
      <c r="J17" s="9" t="s">
        <v>200</v>
      </c>
      <c r="K17" s="9"/>
      <c r="L17" s="113" t="s">
        <v>218</v>
      </c>
      <c r="M17" s="9"/>
      <c r="N17" s="9"/>
    </row>
    <row r="18" spans="1:14" ht="12.75">
      <c r="A18" s="12">
        <v>11</v>
      </c>
      <c r="B18" s="9" t="s">
        <v>321</v>
      </c>
      <c r="C18" s="9" t="s">
        <v>191</v>
      </c>
      <c r="D18" s="9" t="s">
        <v>322</v>
      </c>
      <c r="E18" s="13" t="s">
        <v>766</v>
      </c>
      <c r="F18" s="134">
        <v>43089</v>
      </c>
      <c r="G18" s="9" t="s">
        <v>323</v>
      </c>
      <c r="H18" s="134"/>
      <c r="I18" s="134"/>
      <c r="J18" s="9"/>
      <c r="K18" s="9"/>
      <c r="L18" s="113"/>
      <c r="M18" s="9"/>
      <c r="N18" s="6"/>
    </row>
    <row r="19" spans="1:14" ht="12.75">
      <c r="A19" s="12">
        <v>12</v>
      </c>
      <c r="B19" s="9" t="s">
        <v>325</v>
      </c>
      <c r="C19" s="9" t="s">
        <v>191</v>
      </c>
      <c r="D19" s="9" t="s">
        <v>326</v>
      </c>
      <c r="E19" s="13" t="s">
        <v>327</v>
      </c>
      <c r="F19" s="134">
        <v>40360</v>
      </c>
      <c r="G19" s="9" t="s">
        <v>217</v>
      </c>
      <c r="H19" s="134">
        <v>40360</v>
      </c>
      <c r="I19" s="134">
        <v>40543</v>
      </c>
      <c r="J19" s="9" t="s">
        <v>200</v>
      </c>
      <c r="K19" s="9"/>
      <c r="L19" s="113" t="s">
        <v>218</v>
      </c>
      <c r="M19" s="9" t="s">
        <v>375</v>
      </c>
      <c r="N19" s="9"/>
    </row>
    <row r="20" spans="1:14" ht="12.75">
      <c r="A20" s="12">
        <v>13</v>
      </c>
      <c r="B20" s="9" t="s">
        <v>298</v>
      </c>
      <c r="C20" s="9"/>
      <c r="D20" s="9"/>
      <c r="E20" s="13" t="s">
        <v>299</v>
      </c>
      <c r="F20" s="134">
        <v>42186</v>
      </c>
      <c r="G20" s="9" t="s">
        <v>300</v>
      </c>
      <c r="H20" s="134">
        <v>42186</v>
      </c>
      <c r="I20" s="134">
        <v>42369</v>
      </c>
      <c r="J20" s="9" t="s">
        <v>200</v>
      </c>
      <c r="K20" s="9"/>
      <c r="L20" s="113" t="s">
        <v>301</v>
      </c>
      <c r="M20" s="9"/>
      <c r="N20" s="9"/>
    </row>
    <row r="21" spans="1:14" ht="12.75">
      <c r="A21" s="12">
        <v>14</v>
      </c>
      <c r="B21" s="9" t="s">
        <v>298</v>
      </c>
      <c r="C21" s="9"/>
      <c r="D21" s="9"/>
      <c r="E21" s="13" t="s">
        <v>302</v>
      </c>
      <c r="F21" s="134">
        <v>42401</v>
      </c>
      <c r="G21" s="9" t="s">
        <v>303</v>
      </c>
      <c r="H21" s="134">
        <v>42401</v>
      </c>
      <c r="I21" s="134">
        <v>42735</v>
      </c>
      <c r="J21" s="9" t="s">
        <v>200</v>
      </c>
      <c r="K21" s="9"/>
      <c r="L21" s="113" t="s">
        <v>213</v>
      </c>
      <c r="M21" s="9"/>
      <c r="N21" s="9"/>
    </row>
    <row r="22" spans="1:14" ht="12.75">
      <c r="A22" s="12">
        <v>15</v>
      </c>
      <c r="B22" s="9" t="s">
        <v>298</v>
      </c>
      <c r="C22" s="9"/>
      <c r="D22" s="9"/>
      <c r="E22" s="13"/>
      <c r="F22" s="134"/>
      <c r="G22" s="9" t="s">
        <v>345</v>
      </c>
      <c r="H22" s="134"/>
      <c r="I22" s="134"/>
      <c r="J22" s="9"/>
      <c r="K22" s="9"/>
      <c r="L22" s="113"/>
      <c r="M22" s="9" t="s">
        <v>324</v>
      </c>
      <c r="N22" s="6" t="s">
        <v>361</v>
      </c>
    </row>
    <row r="23" spans="1:14" ht="12.75">
      <c r="A23" s="12">
        <v>16</v>
      </c>
      <c r="B23" s="9" t="s">
        <v>207</v>
      </c>
      <c r="C23" s="9"/>
      <c r="D23" s="9" t="s">
        <v>208</v>
      </c>
      <c r="E23" s="13" t="s">
        <v>209</v>
      </c>
      <c r="F23" s="134">
        <v>43054</v>
      </c>
      <c r="G23" s="9" t="s">
        <v>210</v>
      </c>
      <c r="H23" s="134">
        <v>43054</v>
      </c>
      <c r="I23" s="134">
        <v>43100</v>
      </c>
      <c r="J23" s="9" t="s">
        <v>200</v>
      </c>
      <c r="K23" s="9"/>
      <c r="L23" s="113" t="s">
        <v>212</v>
      </c>
      <c r="M23" s="9"/>
      <c r="N23" s="9"/>
    </row>
    <row r="24" spans="1:14" ht="12.75">
      <c r="A24" s="12">
        <v>17</v>
      </c>
      <c r="B24" s="9" t="s">
        <v>240</v>
      </c>
      <c r="C24" s="9" t="s">
        <v>191</v>
      </c>
      <c r="D24" s="9" t="s">
        <v>241</v>
      </c>
      <c r="E24" s="13" t="s">
        <v>242</v>
      </c>
      <c r="F24" s="134">
        <v>42887</v>
      </c>
      <c r="G24" s="9" t="s">
        <v>245</v>
      </c>
      <c r="H24" s="134">
        <v>42887</v>
      </c>
      <c r="I24" s="134">
        <v>43251</v>
      </c>
      <c r="J24" s="9" t="s">
        <v>200</v>
      </c>
      <c r="K24" s="135" t="s">
        <v>243</v>
      </c>
      <c r="L24" s="113" t="s">
        <v>212</v>
      </c>
      <c r="M24" s="9"/>
      <c r="N24" s="9"/>
    </row>
    <row r="25" spans="1:14" ht="12.75">
      <c r="A25" s="12">
        <v>18</v>
      </c>
      <c r="B25" s="9" t="s">
        <v>240</v>
      </c>
      <c r="C25" s="9" t="s">
        <v>191</v>
      </c>
      <c r="D25" s="9" t="s">
        <v>241</v>
      </c>
      <c r="E25" s="13" t="s">
        <v>304</v>
      </c>
      <c r="F25" s="134">
        <v>41883</v>
      </c>
      <c r="G25" s="9" t="s">
        <v>305</v>
      </c>
      <c r="H25" s="134">
        <v>41883</v>
      </c>
      <c r="I25" s="134">
        <v>42216</v>
      </c>
      <c r="J25" s="9" t="s">
        <v>200</v>
      </c>
      <c r="K25" s="11"/>
      <c r="L25" s="113" t="s">
        <v>212</v>
      </c>
      <c r="M25" s="9"/>
      <c r="N25" s="9"/>
    </row>
    <row r="26" spans="1:14" ht="12.75">
      <c r="A26" s="12">
        <v>19</v>
      </c>
      <c r="B26" s="9" t="s">
        <v>290</v>
      </c>
      <c r="C26" s="9" t="s">
        <v>191</v>
      </c>
      <c r="D26" s="9" t="s">
        <v>291</v>
      </c>
      <c r="E26" s="13">
        <v>41</v>
      </c>
      <c r="F26" s="134">
        <v>41974</v>
      </c>
      <c r="G26" s="9" t="s">
        <v>317</v>
      </c>
      <c r="H26" s="134">
        <v>41974</v>
      </c>
      <c r="I26" s="134">
        <v>42339</v>
      </c>
      <c r="J26" s="9" t="s">
        <v>200</v>
      </c>
      <c r="K26" s="9"/>
      <c r="L26" s="113" t="s">
        <v>218</v>
      </c>
      <c r="M26" s="9"/>
      <c r="N26" s="9"/>
    </row>
    <row r="27" spans="1:14" ht="12.75">
      <c r="A27" s="12">
        <v>20</v>
      </c>
      <c r="B27" s="9" t="s">
        <v>290</v>
      </c>
      <c r="C27" s="9" t="s">
        <v>191</v>
      </c>
      <c r="D27" s="9" t="s">
        <v>291</v>
      </c>
      <c r="E27" s="13">
        <v>24</v>
      </c>
      <c r="F27" s="134">
        <v>41760</v>
      </c>
      <c r="G27" s="9" t="s">
        <v>318</v>
      </c>
      <c r="H27" s="134">
        <v>41974</v>
      </c>
      <c r="I27" s="134">
        <v>42339</v>
      </c>
      <c r="J27" s="9" t="s">
        <v>200</v>
      </c>
      <c r="K27" s="9"/>
      <c r="L27" s="113" t="s">
        <v>218</v>
      </c>
      <c r="M27" s="9"/>
      <c r="N27" s="9"/>
    </row>
    <row r="28" spans="1:14" ht="12.75">
      <c r="A28" s="12">
        <v>21</v>
      </c>
      <c r="B28" s="9" t="s">
        <v>224</v>
      </c>
      <c r="C28" s="9" t="s">
        <v>191</v>
      </c>
      <c r="D28" s="9" t="s">
        <v>225</v>
      </c>
      <c r="E28" s="13" t="s">
        <v>279</v>
      </c>
      <c r="F28" s="134">
        <v>43075</v>
      </c>
      <c r="G28" s="9" t="s">
        <v>280</v>
      </c>
      <c r="H28" s="143">
        <v>43101</v>
      </c>
      <c r="I28" s="143">
        <v>43465</v>
      </c>
      <c r="J28" s="9" t="s">
        <v>200</v>
      </c>
      <c r="K28" s="9"/>
      <c r="L28" s="113" t="s">
        <v>213</v>
      </c>
      <c r="M28" s="9"/>
      <c r="N28" s="9"/>
    </row>
    <row r="29" spans="1:14" ht="12.75">
      <c r="A29" s="12">
        <v>22</v>
      </c>
      <c r="B29" s="9" t="s">
        <v>232</v>
      </c>
      <c r="C29" s="9"/>
      <c r="D29" s="9"/>
      <c r="E29" s="13">
        <v>4</v>
      </c>
      <c r="F29" s="134">
        <v>42825</v>
      </c>
      <c r="G29" s="9" t="s">
        <v>233</v>
      </c>
      <c r="H29" s="134">
        <v>43094</v>
      </c>
      <c r="I29" s="134">
        <v>43459</v>
      </c>
      <c r="J29" s="9"/>
      <c r="K29" s="9"/>
      <c r="L29" s="113"/>
      <c r="M29" s="9"/>
      <c r="N29" s="9"/>
    </row>
    <row r="30" spans="1:14" ht="12.75">
      <c r="A30" s="12">
        <v>23</v>
      </c>
      <c r="B30" s="9" t="s">
        <v>232</v>
      </c>
      <c r="C30" s="9"/>
      <c r="D30" s="9"/>
      <c r="E30" s="13">
        <v>1</v>
      </c>
      <c r="F30" s="134">
        <v>41609</v>
      </c>
      <c r="G30" s="9" t="s">
        <v>310</v>
      </c>
      <c r="H30" s="134">
        <v>41609</v>
      </c>
      <c r="I30" s="9"/>
      <c r="J30" s="9" t="s">
        <v>200</v>
      </c>
      <c r="K30" s="9"/>
      <c r="L30" s="113"/>
      <c r="M30" s="9"/>
      <c r="N30" s="9"/>
    </row>
    <row r="31" spans="1:14" ht="12.75">
      <c r="A31" s="12">
        <v>24</v>
      </c>
      <c r="B31" s="9" t="s">
        <v>341</v>
      </c>
      <c r="C31" s="9"/>
      <c r="D31" s="9"/>
      <c r="E31" s="13">
        <v>7281006209</v>
      </c>
      <c r="F31" s="134">
        <v>43038</v>
      </c>
      <c r="G31" s="9"/>
      <c r="H31" s="134"/>
      <c r="I31" s="134"/>
      <c r="J31" s="9"/>
      <c r="K31" s="11"/>
      <c r="L31" s="113"/>
      <c r="M31" s="9"/>
      <c r="N31" s="9"/>
    </row>
    <row r="32" spans="1:14" ht="12.75">
      <c r="A32" s="12">
        <v>25</v>
      </c>
      <c r="B32" s="9" t="s">
        <v>337</v>
      </c>
      <c r="C32" s="9" t="s">
        <v>191</v>
      </c>
      <c r="D32" s="9" t="s">
        <v>326</v>
      </c>
      <c r="E32" s="13" t="s">
        <v>338</v>
      </c>
      <c r="F32" s="134">
        <v>40269</v>
      </c>
      <c r="G32" s="9" t="s">
        <v>339</v>
      </c>
      <c r="H32" s="134">
        <v>40272</v>
      </c>
      <c r="I32" s="9"/>
      <c r="J32" s="9" t="s">
        <v>340</v>
      </c>
      <c r="K32" s="11"/>
      <c r="L32" s="151"/>
      <c r="M32" s="9"/>
      <c r="N32" s="9"/>
    </row>
    <row r="33" spans="1:14" ht="12.75">
      <c r="A33" s="12">
        <v>26</v>
      </c>
      <c r="B33" s="9" t="s">
        <v>332</v>
      </c>
      <c r="C33" s="9" t="s">
        <v>202</v>
      </c>
      <c r="D33" s="9" t="s">
        <v>333</v>
      </c>
      <c r="E33" s="13" t="s">
        <v>334</v>
      </c>
      <c r="F33" s="134">
        <v>41407</v>
      </c>
      <c r="G33" s="9" t="s">
        <v>335</v>
      </c>
      <c r="H33" s="134">
        <v>41407</v>
      </c>
      <c r="I33" s="134">
        <v>41639</v>
      </c>
      <c r="J33" s="11" t="s">
        <v>200</v>
      </c>
      <c r="K33" s="11"/>
      <c r="L33" s="151"/>
      <c r="M33" s="9"/>
      <c r="N33" s="9"/>
    </row>
    <row r="34" spans="1:14" ht="12.75">
      <c r="A34" s="12">
        <v>27</v>
      </c>
      <c r="B34" s="9" t="s">
        <v>329</v>
      </c>
      <c r="C34" s="9" t="s">
        <v>191</v>
      </c>
      <c r="D34" s="9" t="s">
        <v>330</v>
      </c>
      <c r="E34" s="13">
        <v>394</v>
      </c>
      <c r="F34" s="134">
        <v>41953</v>
      </c>
      <c r="G34" s="9" t="s">
        <v>331</v>
      </c>
      <c r="H34" s="134">
        <v>41953</v>
      </c>
      <c r="I34" s="9"/>
      <c r="J34" s="11" t="s">
        <v>316</v>
      </c>
      <c r="K34" s="11"/>
      <c r="L34" s="151"/>
      <c r="M34" s="9"/>
      <c r="N34" s="9"/>
    </row>
    <row r="35" spans="1:14" ht="12.75">
      <c r="A35" s="12">
        <v>28</v>
      </c>
      <c r="B35" s="9" t="s">
        <v>246</v>
      </c>
      <c r="C35" s="9" t="s">
        <v>247</v>
      </c>
      <c r="D35" s="9" t="s">
        <v>248</v>
      </c>
      <c r="E35" s="13">
        <v>450</v>
      </c>
      <c r="F35" s="134">
        <v>42817</v>
      </c>
      <c r="G35" s="9" t="s">
        <v>249</v>
      </c>
      <c r="H35" s="134">
        <v>42814</v>
      </c>
      <c r="I35" s="134">
        <v>43100</v>
      </c>
      <c r="J35" s="9" t="s">
        <v>200</v>
      </c>
      <c r="K35" s="11"/>
      <c r="L35" s="151"/>
      <c r="M35" s="9"/>
      <c r="N35" s="9"/>
    </row>
    <row r="36" spans="1:14" ht="12.75">
      <c r="A36" s="12">
        <v>29</v>
      </c>
      <c r="B36" s="9" t="s">
        <v>306</v>
      </c>
      <c r="C36" s="9"/>
      <c r="D36" s="9" t="s">
        <v>307</v>
      </c>
      <c r="E36" s="13" t="s">
        <v>309</v>
      </c>
      <c r="F36" s="134">
        <v>42401</v>
      </c>
      <c r="G36" s="11" t="s">
        <v>308</v>
      </c>
      <c r="H36" s="9"/>
      <c r="I36" s="9"/>
      <c r="J36" s="11"/>
      <c r="K36" s="11"/>
      <c r="L36" s="151"/>
      <c r="M36" s="9"/>
      <c r="N36" s="9"/>
    </row>
    <row r="37" spans="1:14" ht="12.75">
      <c r="A37" s="12">
        <v>30</v>
      </c>
      <c r="B37" s="9" t="s">
        <v>311</v>
      </c>
      <c r="C37" s="11" t="s">
        <v>312</v>
      </c>
      <c r="D37" s="11" t="s">
        <v>313</v>
      </c>
      <c r="E37" s="13" t="s">
        <v>314</v>
      </c>
      <c r="F37" s="134">
        <v>42368</v>
      </c>
      <c r="G37" s="11" t="s">
        <v>315</v>
      </c>
      <c r="H37" s="134">
        <v>42368</v>
      </c>
      <c r="I37" s="9"/>
      <c r="J37" s="11" t="s">
        <v>316</v>
      </c>
      <c r="K37" s="11"/>
      <c r="L37" s="151"/>
      <c r="M37" s="9"/>
      <c r="N37" s="9"/>
    </row>
    <row r="38" spans="1:14" ht="12.75">
      <c r="A38" s="12">
        <v>31</v>
      </c>
      <c r="B38" s="9" t="s">
        <v>219</v>
      </c>
      <c r="C38" s="9"/>
      <c r="D38" s="9" t="s">
        <v>220</v>
      </c>
      <c r="E38" s="13">
        <v>18</v>
      </c>
      <c r="F38" s="136">
        <v>42979</v>
      </c>
      <c r="G38" s="9" t="s">
        <v>221</v>
      </c>
      <c r="H38" s="136">
        <v>42979</v>
      </c>
      <c r="I38" s="136">
        <v>43344</v>
      </c>
      <c r="J38" s="9" t="s">
        <v>200</v>
      </c>
      <c r="K38" s="136" t="s">
        <v>222</v>
      </c>
      <c r="L38" s="113" t="s">
        <v>223</v>
      </c>
      <c r="M38" s="9" t="s">
        <v>230</v>
      </c>
      <c r="N38" s="9"/>
    </row>
    <row r="39" spans="1:14" ht="12.75">
      <c r="A39" s="12"/>
      <c r="B39" s="9"/>
      <c r="C39" s="9"/>
      <c r="D39" s="9"/>
      <c r="E39" s="13"/>
      <c r="F39" s="136"/>
      <c r="G39" s="9"/>
      <c r="H39" s="136"/>
      <c r="I39" s="136"/>
      <c r="J39" s="9"/>
      <c r="K39" s="136"/>
      <c r="L39" s="113"/>
      <c r="M39" s="9"/>
      <c r="N39" s="9"/>
    </row>
    <row r="40" spans="1:14" ht="12.75">
      <c r="A40" s="12"/>
      <c r="B40" s="152" t="s">
        <v>359</v>
      </c>
      <c r="C40" s="9"/>
      <c r="D40" s="9"/>
      <c r="E40" s="13"/>
      <c r="F40" s="136"/>
      <c r="G40" s="9"/>
      <c r="H40" s="136"/>
      <c r="I40" s="136"/>
      <c r="J40" s="9"/>
      <c r="K40" s="136"/>
      <c r="L40" s="113"/>
      <c r="M40" s="9"/>
      <c r="N40" s="9"/>
    </row>
    <row r="41" spans="1:14" ht="12.75">
      <c r="A41" s="12">
        <v>1</v>
      </c>
      <c r="B41" s="9" t="s">
        <v>234</v>
      </c>
      <c r="C41" s="9" t="s">
        <v>191</v>
      </c>
      <c r="D41" s="9" t="s">
        <v>235</v>
      </c>
      <c r="E41" s="13" t="s">
        <v>356</v>
      </c>
      <c r="F41" s="134">
        <v>42957</v>
      </c>
      <c r="G41" s="9" t="s">
        <v>336</v>
      </c>
      <c r="H41" s="134">
        <v>42957</v>
      </c>
      <c r="I41" s="134">
        <v>43465</v>
      </c>
      <c r="J41" s="9"/>
      <c r="K41" s="9"/>
      <c r="L41" s="113"/>
      <c r="M41" s="9"/>
      <c r="N41" s="9"/>
    </row>
    <row r="42" spans="1:14" ht="12.75">
      <c r="A42" s="12">
        <v>2</v>
      </c>
      <c r="B42" s="9" t="s">
        <v>226</v>
      </c>
      <c r="C42" s="9"/>
      <c r="D42" s="9"/>
      <c r="E42" s="13">
        <v>501</v>
      </c>
      <c r="F42" s="134">
        <v>43009</v>
      </c>
      <c r="G42" s="9" t="s">
        <v>227</v>
      </c>
      <c r="H42" s="134">
        <v>43009</v>
      </c>
      <c r="I42" s="144">
        <v>43220</v>
      </c>
      <c r="J42" s="9" t="s">
        <v>205</v>
      </c>
      <c r="K42" s="9"/>
      <c r="L42" s="113"/>
      <c r="M42" s="9"/>
      <c r="N42" s="11"/>
    </row>
    <row r="43" spans="1:14" ht="12.75">
      <c r="A43" s="12">
        <v>3</v>
      </c>
      <c r="B43" s="9" t="s">
        <v>290</v>
      </c>
      <c r="C43" s="9" t="s">
        <v>191</v>
      </c>
      <c r="D43" s="9" t="s">
        <v>291</v>
      </c>
      <c r="E43" s="13" t="s">
        <v>292</v>
      </c>
      <c r="F43" s="134">
        <v>43101</v>
      </c>
      <c r="G43" s="9" t="s">
        <v>288</v>
      </c>
      <c r="H43" s="134">
        <v>43101</v>
      </c>
      <c r="I43" s="134">
        <v>43465</v>
      </c>
      <c r="J43" s="9" t="s">
        <v>205</v>
      </c>
      <c r="K43" s="11"/>
      <c r="L43" s="113" t="s">
        <v>739</v>
      </c>
      <c r="M43" s="11"/>
      <c r="N43" s="11"/>
    </row>
    <row r="44" spans="1:14" ht="12.75">
      <c r="A44" s="12">
        <v>4</v>
      </c>
      <c r="B44" s="9" t="s">
        <v>190</v>
      </c>
      <c r="C44" s="9" t="s">
        <v>191</v>
      </c>
      <c r="D44" s="9" t="s">
        <v>192</v>
      </c>
      <c r="E44" s="13" t="s">
        <v>289</v>
      </c>
      <c r="F44" s="134">
        <v>43101</v>
      </c>
      <c r="G44" s="9" t="s">
        <v>288</v>
      </c>
      <c r="H44" s="134">
        <v>42736</v>
      </c>
      <c r="I44" s="134">
        <v>43465</v>
      </c>
      <c r="J44" s="9" t="s">
        <v>205</v>
      </c>
      <c r="K44" s="11"/>
      <c r="L44" s="113" t="s">
        <v>739</v>
      </c>
      <c r="M44" s="11"/>
      <c r="N44" s="11"/>
    </row>
    <row r="45" spans="1:14" ht="12.75">
      <c r="A45" s="12">
        <v>5</v>
      </c>
      <c r="B45" s="9" t="s">
        <v>201</v>
      </c>
      <c r="C45" s="9" t="s">
        <v>202</v>
      </c>
      <c r="D45" s="9" t="s">
        <v>203</v>
      </c>
      <c r="E45" s="13">
        <v>1</v>
      </c>
      <c r="F45" s="134">
        <v>43101</v>
      </c>
      <c r="G45" s="9" t="s">
        <v>204</v>
      </c>
      <c r="H45" s="134">
        <v>43101</v>
      </c>
      <c r="I45" s="134">
        <v>43465</v>
      </c>
      <c r="J45" s="9" t="s">
        <v>205</v>
      </c>
      <c r="K45" s="9"/>
      <c r="L45" s="113" t="s">
        <v>213</v>
      </c>
      <c r="M45" s="11"/>
      <c r="N45" s="11"/>
    </row>
    <row r="46" spans="1:14" ht="12.75">
      <c r="A46" s="12">
        <v>6</v>
      </c>
      <c r="B46" s="9" t="s">
        <v>201</v>
      </c>
      <c r="C46" s="9" t="s">
        <v>202</v>
      </c>
      <c r="D46" s="9" t="s">
        <v>203</v>
      </c>
      <c r="E46" s="13">
        <v>3</v>
      </c>
      <c r="F46" s="134">
        <v>43101</v>
      </c>
      <c r="G46" s="9" t="s">
        <v>206</v>
      </c>
      <c r="H46" s="134">
        <v>43101</v>
      </c>
      <c r="I46" s="134">
        <v>43465</v>
      </c>
      <c r="J46" s="9" t="s">
        <v>211</v>
      </c>
      <c r="K46" s="9"/>
      <c r="L46" s="113" t="s">
        <v>213</v>
      </c>
      <c r="M46" s="11"/>
      <c r="N46" s="11"/>
    </row>
    <row r="47" spans="1:14" ht="12.75">
      <c r="A47" s="12"/>
      <c r="B47" s="9"/>
      <c r="C47" s="9"/>
      <c r="D47" s="9"/>
      <c r="E47" s="13"/>
      <c r="F47" s="134"/>
      <c r="G47" s="9"/>
      <c r="H47" s="134"/>
      <c r="I47" s="589"/>
      <c r="J47" s="9"/>
      <c r="K47" s="9"/>
      <c r="L47" s="113"/>
      <c r="M47" s="9"/>
      <c r="N47" s="11"/>
    </row>
    <row r="48" spans="1:14" ht="12.75">
      <c r="A48" s="12"/>
      <c r="B48" s="152" t="s">
        <v>360</v>
      </c>
      <c r="C48" s="9"/>
      <c r="D48" s="9"/>
      <c r="E48" s="13"/>
      <c r="F48" s="136"/>
      <c r="G48" s="9"/>
      <c r="H48" s="136"/>
      <c r="I48" s="136"/>
      <c r="J48" s="9"/>
      <c r="K48" s="136"/>
      <c r="L48" s="113"/>
      <c r="M48" s="9"/>
      <c r="N48" s="9"/>
    </row>
    <row r="49" spans="1:14" ht="12.75">
      <c r="A49" s="12">
        <v>1</v>
      </c>
      <c r="B49" s="9" t="s">
        <v>234</v>
      </c>
      <c r="C49" s="9" t="s">
        <v>191</v>
      </c>
      <c r="D49" s="9" t="s">
        <v>235</v>
      </c>
      <c r="E49" s="13">
        <v>208</v>
      </c>
      <c r="F49" s="134">
        <v>42948</v>
      </c>
      <c r="G49" s="9" t="s">
        <v>336</v>
      </c>
      <c r="H49" s="134">
        <v>42948</v>
      </c>
      <c r="I49" s="134">
        <v>43100</v>
      </c>
      <c r="J49" s="9"/>
      <c r="K49" s="9"/>
      <c r="L49" s="113"/>
      <c r="M49" s="9"/>
      <c r="N49" s="9"/>
    </row>
    <row r="50" spans="1:14" ht="12.75">
      <c r="A50" s="12">
        <v>2</v>
      </c>
      <c r="B50" s="9" t="s">
        <v>250</v>
      </c>
      <c r="C50" s="9" t="s">
        <v>191</v>
      </c>
      <c r="D50" s="11" t="s">
        <v>251</v>
      </c>
      <c r="E50" s="147" t="s">
        <v>252</v>
      </c>
      <c r="F50" s="134">
        <v>42814</v>
      </c>
      <c r="G50" s="11" t="s">
        <v>253</v>
      </c>
      <c r="H50" s="134">
        <v>42814</v>
      </c>
      <c r="I50" s="134">
        <v>43100</v>
      </c>
      <c r="J50" s="9" t="s">
        <v>205</v>
      </c>
      <c r="K50" s="11"/>
      <c r="L50" s="151"/>
      <c r="M50" s="11"/>
      <c r="N50" s="11"/>
    </row>
    <row r="51" spans="1:14" ht="12.75">
      <c r="A51" s="12">
        <v>3</v>
      </c>
      <c r="B51" s="9" t="s">
        <v>285</v>
      </c>
      <c r="C51" s="9"/>
      <c r="D51" s="9" t="s">
        <v>286</v>
      </c>
      <c r="E51" s="13" t="s">
        <v>287</v>
      </c>
      <c r="F51" s="134">
        <v>42736</v>
      </c>
      <c r="G51" s="9" t="s">
        <v>288</v>
      </c>
      <c r="H51" s="134">
        <v>42736</v>
      </c>
      <c r="I51" s="134">
        <v>43100</v>
      </c>
      <c r="J51" s="9" t="s">
        <v>211</v>
      </c>
      <c r="K51" s="11"/>
      <c r="L51" s="151"/>
      <c r="M51" s="11"/>
      <c r="N51" s="11"/>
    </row>
    <row r="52" spans="1:14" ht="12.75">
      <c r="A52" s="12">
        <v>6</v>
      </c>
      <c r="B52" s="9" t="s">
        <v>293</v>
      </c>
      <c r="C52" s="9" t="s">
        <v>191</v>
      </c>
      <c r="D52" s="9" t="s">
        <v>294</v>
      </c>
      <c r="E52" s="148" t="s">
        <v>295</v>
      </c>
      <c r="F52" s="134">
        <v>42744</v>
      </c>
      <c r="G52" s="9" t="s">
        <v>296</v>
      </c>
      <c r="H52" s="134">
        <v>42744</v>
      </c>
      <c r="I52" s="134">
        <v>43100</v>
      </c>
      <c r="J52" s="9" t="s">
        <v>205</v>
      </c>
      <c r="K52" s="9" t="s">
        <v>297</v>
      </c>
      <c r="L52" s="113"/>
      <c r="M52" s="11"/>
      <c r="N52" s="11"/>
    </row>
    <row r="53" spans="1:14" ht="12.75">
      <c r="A53" s="12">
        <v>10</v>
      </c>
      <c r="B53" s="9" t="s">
        <v>254</v>
      </c>
      <c r="C53" s="9" t="s">
        <v>191</v>
      </c>
      <c r="D53" s="9" t="s">
        <v>255</v>
      </c>
      <c r="E53" s="13" t="s">
        <v>256</v>
      </c>
      <c r="F53" s="134">
        <v>42736</v>
      </c>
      <c r="G53" s="9" t="s">
        <v>257</v>
      </c>
      <c r="H53" s="134">
        <v>42736</v>
      </c>
      <c r="I53" s="134">
        <v>43100</v>
      </c>
      <c r="J53" s="9" t="s">
        <v>205</v>
      </c>
      <c r="K53" s="9"/>
      <c r="L53" s="113" t="s">
        <v>258</v>
      </c>
      <c r="M53" s="11"/>
      <c r="N53" s="11"/>
    </row>
    <row r="54" spans="1:14" ht="12.75">
      <c r="A54" s="1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1"/>
      <c r="M54" s="11"/>
      <c r="N54" s="11"/>
    </row>
    <row r="55" spans="1:14" ht="12.75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1"/>
      <c r="M55" s="11"/>
      <c r="N55" s="11"/>
    </row>
    <row r="56" spans="1:14" ht="12.75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1"/>
      <c r="M56" s="11"/>
      <c r="N56" s="11"/>
    </row>
    <row r="57" spans="1:14" ht="12.75">
      <c r="A57" s="1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51"/>
      <c r="M57" s="11"/>
      <c r="N57" s="11"/>
    </row>
    <row r="58" spans="1:14" ht="12.75">
      <c r="A58" s="1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1"/>
      <c r="M58" s="11"/>
      <c r="N58" s="11"/>
    </row>
    <row r="59" spans="1:14" ht="12.75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1"/>
      <c r="M59" s="11"/>
      <c r="N59" s="11"/>
    </row>
    <row r="60" spans="1:14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1"/>
      <c r="M60" s="11"/>
      <c r="N60" s="11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1"/>
      <c r="M61" s="11"/>
      <c r="N61" s="11"/>
    </row>
    <row r="62" spans="1:14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1"/>
      <c r="M62" s="11"/>
      <c r="N62" s="11"/>
    </row>
    <row r="63" spans="1:14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51"/>
      <c r="M63" s="11"/>
      <c r="N63" s="11"/>
    </row>
    <row r="64" spans="1:14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1"/>
      <c r="M64" s="11"/>
      <c r="N64" s="11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1"/>
      <c r="M65" s="11"/>
      <c r="N65" s="11"/>
    </row>
    <row r="66" spans="1:14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51"/>
      <c r="M66" s="11"/>
      <c r="N66" s="11"/>
    </row>
    <row r="67" spans="1:14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1"/>
      <c r="M67" s="11"/>
      <c r="N67" s="11"/>
    </row>
    <row r="68" spans="1:14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1"/>
      <c r="M68" s="11"/>
      <c r="N68" s="11"/>
    </row>
    <row r="69" spans="1:14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1"/>
      <c r="M69" s="11"/>
      <c r="N69" s="11"/>
    </row>
    <row r="70" spans="1:14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51"/>
      <c r="M70" s="11"/>
      <c r="N70" s="11"/>
    </row>
    <row r="71" spans="1:14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51"/>
      <c r="M71" s="11"/>
      <c r="N71" s="11"/>
    </row>
    <row r="72" spans="1:14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51"/>
      <c r="M72" s="11"/>
      <c r="N72" s="11"/>
    </row>
    <row r="73" spans="1:14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1"/>
      <c r="M73" s="11"/>
      <c r="N73" s="11"/>
    </row>
    <row r="74" spans="1:14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51"/>
      <c r="M74" s="11"/>
      <c r="N74" s="11"/>
    </row>
    <row r="75" spans="1:14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1"/>
      <c r="M75" s="11"/>
      <c r="N75" s="11"/>
    </row>
    <row r="76" spans="1:14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51"/>
      <c r="M76" s="11"/>
      <c r="N76" s="11"/>
    </row>
    <row r="77" spans="1:14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51"/>
      <c r="M77" s="11"/>
      <c r="N77" s="11"/>
    </row>
    <row r="78" spans="1:14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51"/>
      <c r="M78" s="11"/>
      <c r="N78" s="11"/>
    </row>
    <row r="79" spans="1:14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51"/>
      <c r="M79" s="11"/>
      <c r="N79" s="11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51"/>
      <c r="M80" s="11"/>
      <c r="N80" s="11"/>
    </row>
    <row r="81" spans="1:14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1"/>
      <c r="M81" s="11"/>
      <c r="N81" s="11"/>
    </row>
    <row r="82" spans="1:14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51"/>
      <c r="M82" s="11"/>
      <c r="N82" s="11"/>
    </row>
    <row r="83" spans="1:14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51"/>
      <c r="M83" s="11"/>
      <c r="N83" s="11"/>
    </row>
    <row r="84" spans="1:14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51"/>
      <c r="M84" s="11"/>
      <c r="N84" s="11"/>
    </row>
    <row r="85" spans="1:14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51"/>
      <c r="M85" s="11"/>
      <c r="N85" s="11"/>
    </row>
    <row r="86" spans="1:14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51"/>
      <c r="M86" s="11"/>
      <c r="N86" s="11"/>
    </row>
    <row r="87" spans="1:14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51"/>
      <c r="M87" s="11"/>
      <c r="N87" s="11"/>
    </row>
    <row r="88" spans="1:14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51"/>
      <c r="M88" s="11"/>
      <c r="N88" s="11"/>
    </row>
    <row r="89" spans="1:14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51"/>
      <c r="M89" s="11"/>
      <c r="N89" s="11"/>
    </row>
    <row r="90" spans="1:14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</sheetData>
  <sheetProtection/>
  <mergeCells count="2">
    <mergeCell ref="C4:D4"/>
    <mergeCell ref="H4:J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3"/>
  <sheetViews>
    <sheetView zoomScalePageLayoutView="0" workbookViewId="0" topLeftCell="A67">
      <selection activeCell="H68" sqref="H68:I68"/>
    </sheetView>
  </sheetViews>
  <sheetFormatPr defaultColWidth="9.00390625" defaultRowHeight="12.75"/>
  <cols>
    <col min="1" max="1" width="16.25390625" style="0" customWidth="1"/>
    <col min="2" max="2" width="12.25390625" style="0" customWidth="1"/>
    <col min="3" max="3" width="16.75390625" style="0" customWidth="1"/>
    <col min="4" max="4" width="16.125" style="0" customWidth="1"/>
    <col min="5" max="5" width="27.375" style="0" customWidth="1"/>
    <col min="6" max="6" width="13.00390625" style="0" customWidth="1"/>
    <col min="7" max="7" width="8.375" style="0" customWidth="1"/>
    <col min="8" max="8" width="7.75390625" style="0" customWidth="1"/>
    <col min="9" max="9" width="10.375" style="0" customWidth="1"/>
    <col min="10" max="10" width="8.00390625" style="0" customWidth="1"/>
    <col min="11" max="11" width="10.875" style="0" customWidth="1"/>
  </cols>
  <sheetData>
    <row r="2" spans="1:11" ht="12.75">
      <c r="A2" s="816" t="s">
        <v>145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</row>
    <row r="3" ht="12.75">
      <c r="A3" s="33" t="s">
        <v>120</v>
      </c>
    </row>
    <row r="4" ht="13.5" thickBot="1">
      <c r="A4" s="33"/>
    </row>
    <row r="5" spans="1:8" ht="12.75">
      <c r="A5" s="811" t="s">
        <v>1</v>
      </c>
      <c r="B5" s="812"/>
      <c r="C5" s="84" t="s">
        <v>41</v>
      </c>
      <c r="D5" s="817" t="s">
        <v>97</v>
      </c>
      <c r="E5" s="819"/>
      <c r="F5" s="88" t="s">
        <v>54</v>
      </c>
      <c r="G5" s="89"/>
      <c r="H5" s="90" t="s">
        <v>51</v>
      </c>
    </row>
    <row r="6" spans="1:8" ht="12.75">
      <c r="A6" s="76" t="s">
        <v>7</v>
      </c>
      <c r="B6" s="77" t="s">
        <v>8</v>
      </c>
      <c r="C6" s="85" t="s">
        <v>40</v>
      </c>
      <c r="D6" s="76" t="s">
        <v>0</v>
      </c>
      <c r="E6" s="77" t="s">
        <v>53</v>
      </c>
      <c r="F6" s="76" t="s">
        <v>0</v>
      </c>
      <c r="G6" s="77" t="s">
        <v>53</v>
      </c>
      <c r="H6" s="91" t="s">
        <v>52</v>
      </c>
    </row>
    <row r="7" spans="1:8" ht="12.75">
      <c r="A7" s="78"/>
      <c r="B7" s="79"/>
      <c r="C7" s="85" t="s">
        <v>53</v>
      </c>
      <c r="D7" s="78"/>
      <c r="E7" s="79"/>
      <c r="F7" s="78"/>
      <c r="G7" s="79"/>
      <c r="H7" s="91" t="s">
        <v>143</v>
      </c>
    </row>
    <row r="8" spans="1:8" ht="12.75">
      <c r="A8" s="80"/>
      <c r="B8" s="81"/>
      <c r="C8" s="86"/>
      <c r="D8" s="80"/>
      <c r="E8" s="81"/>
      <c r="F8" s="80"/>
      <c r="G8" s="81"/>
      <c r="H8" s="92" t="s">
        <v>144</v>
      </c>
    </row>
    <row r="9" spans="1:8" ht="31.5" customHeight="1" thickBot="1">
      <c r="A9" s="82"/>
      <c r="B9" s="83"/>
      <c r="C9" s="87"/>
      <c r="D9" s="82"/>
      <c r="E9" s="83"/>
      <c r="F9" s="82"/>
      <c r="G9" s="83"/>
      <c r="H9" s="73"/>
    </row>
    <row r="10" spans="1:7" ht="10.5" customHeight="1">
      <c r="A10" s="34"/>
      <c r="B10" s="34"/>
      <c r="C10" s="34"/>
      <c r="D10" s="34"/>
      <c r="E10" s="34"/>
      <c r="F10" s="34"/>
      <c r="G10" s="34"/>
    </row>
    <row r="11" spans="1:3" ht="12.75">
      <c r="A11" s="33" t="s">
        <v>146</v>
      </c>
      <c r="B11" s="33"/>
      <c r="C11" s="33"/>
    </row>
    <row r="12" spans="1:3" ht="12.75">
      <c r="A12" s="33"/>
      <c r="B12" s="33"/>
      <c r="C12" s="33"/>
    </row>
    <row r="13" spans="1:11" ht="12.75">
      <c r="A13" s="181" t="s">
        <v>70</v>
      </c>
      <c r="B13" s="181" t="s">
        <v>43</v>
      </c>
      <c r="C13" s="181" t="s">
        <v>72</v>
      </c>
      <c r="D13" s="181" t="s">
        <v>43</v>
      </c>
      <c r="E13" s="829" t="s">
        <v>458</v>
      </c>
      <c r="F13" s="814"/>
      <c r="G13" s="814"/>
      <c r="H13" s="814"/>
      <c r="I13" s="814"/>
      <c r="J13" s="815"/>
      <c r="K13" s="182" t="s">
        <v>385</v>
      </c>
    </row>
    <row r="14" spans="1:11" ht="12.75">
      <c r="A14" s="183" t="s">
        <v>71</v>
      </c>
      <c r="B14" s="183" t="s">
        <v>429</v>
      </c>
      <c r="C14" s="183"/>
      <c r="D14" s="183" t="s">
        <v>77</v>
      </c>
      <c r="E14" s="184" t="s">
        <v>454</v>
      </c>
      <c r="F14" s="184" t="s">
        <v>455</v>
      </c>
      <c r="G14" s="182" t="s">
        <v>456</v>
      </c>
      <c r="H14" s="184" t="s">
        <v>459</v>
      </c>
      <c r="I14" s="184" t="s">
        <v>457</v>
      </c>
      <c r="J14" s="184" t="s">
        <v>460</v>
      </c>
      <c r="K14" s="185" t="s">
        <v>39</v>
      </c>
    </row>
    <row r="15" spans="1:11" ht="12.75">
      <c r="A15" s="186"/>
      <c r="B15" s="186"/>
      <c r="C15" s="186"/>
      <c r="D15" s="186"/>
      <c r="E15" s="186"/>
      <c r="F15" s="187"/>
      <c r="G15" s="186" t="s">
        <v>155</v>
      </c>
      <c r="H15" s="187"/>
      <c r="I15" s="187"/>
      <c r="J15" s="186"/>
      <c r="K15" s="188" t="s">
        <v>461</v>
      </c>
    </row>
    <row r="16" spans="1:11" ht="12.75">
      <c r="A16" s="186"/>
      <c r="B16" s="186"/>
      <c r="C16" s="186"/>
      <c r="D16" s="186"/>
      <c r="E16" s="222">
        <v>1</v>
      </c>
      <c r="F16" s="222">
        <v>2</v>
      </c>
      <c r="G16" s="222">
        <v>3</v>
      </c>
      <c r="H16" s="222">
        <v>4</v>
      </c>
      <c r="I16" s="222">
        <v>5</v>
      </c>
      <c r="J16" s="222">
        <v>6</v>
      </c>
      <c r="K16" s="222">
        <v>7</v>
      </c>
    </row>
    <row r="17" spans="1:11" ht="12.75">
      <c r="A17" s="186"/>
      <c r="B17" s="186"/>
      <c r="C17" s="186"/>
      <c r="D17" s="186"/>
      <c r="E17" s="636"/>
      <c r="F17" s="636"/>
      <c r="G17" s="636"/>
      <c r="H17" s="636"/>
      <c r="I17" s="636"/>
      <c r="J17" s="636"/>
      <c r="K17" s="637" t="s">
        <v>764</v>
      </c>
    </row>
    <row r="18" spans="1:11" ht="44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  <row r="19" spans="1:11" ht="15.7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</row>
    <row r="20" spans="1:11" ht="12.75">
      <c r="A20" s="189" t="s">
        <v>462</v>
      </c>
      <c r="B20" s="721" t="s">
        <v>759</v>
      </c>
      <c r="C20" s="808"/>
      <c r="D20" s="808"/>
      <c r="E20" s="809"/>
      <c r="F20" s="217" t="s">
        <v>464</v>
      </c>
      <c r="G20" s="178"/>
      <c r="H20" s="178"/>
      <c r="I20" s="178"/>
      <c r="J20" s="178"/>
      <c r="K20" s="178"/>
    </row>
    <row r="21" spans="1:11" ht="12.75">
      <c r="A21" s="190" t="s">
        <v>76</v>
      </c>
      <c r="B21" s="191" t="s">
        <v>385</v>
      </c>
      <c r="C21" s="721" t="s">
        <v>364</v>
      </c>
      <c r="D21" s="688"/>
      <c r="E21" s="682"/>
      <c r="F21" s="220" t="s">
        <v>75</v>
      </c>
      <c r="G21" s="178"/>
      <c r="H21" s="178"/>
      <c r="I21" s="178"/>
      <c r="J21" s="178"/>
      <c r="K21" s="178"/>
    </row>
    <row r="22" spans="1:11" ht="12.75">
      <c r="A22" s="192"/>
      <c r="B22" s="193"/>
      <c r="C22" s="810" t="s">
        <v>760</v>
      </c>
      <c r="D22" s="807"/>
      <c r="E22" s="217" t="s">
        <v>761</v>
      </c>
      <c r="F22" s="183"/>
      <c r="G22" s="178"/>
      <c r="H22" s="178"/>
      <c r="I22" s="178"/>
      <c r="J22" s="178"/>
      <c r="K22" s="178"/>
    </row>
    <row r="23" spans="1:11" ht="12.75">
      <c r="A23" s="190"/>
      <c r="B23" s="635"/>
      <c r="C23" s="240" t="s">
        <v>385</v>
      </c>
      <c r="D23" s="632" t="s">
        <v>74</v>
      </c>
      <c r="E23" s="194"/>
      <c r="F23" s="183"/>
      <c r="G23" s="178"/>
      <c r="H23" s="178"/>
      <c r="I23" s="178"/>
      <c r="J23" s="178"/>
      <c r="K23" s="178"/>
    </row>
    <row r="24" spans="1:11" ht="12.75">
      <c r="A24" s="224">
        <v>8</v>
      </c>
      <c r="B24" s="224">
        <v>9</v>
      </c>
      <c r="C24" s="224">
        <v>10</v>
      </c>
      <c r="D24" s="224">
        <v>11</v>
      </c>
      <c r="E24" s="629">
        <v>12</v>
      </c>
      <c r="F24" s="224">
        <v>13</v>
      </c>
      <c r="G24" s="178"/>
      <c r="H24" s="178"/>
      <c r="I24" s="178"/>
      <c r="J24" s="178"/>
      <c r="K24" s="178"/>
    </row>
    <row r="25" spans="1:11" ht="12.75">
      <c r="A25" s="638"/>
      <c r="B25" s="638" t="s">
        <v>762</v>
      </c>
      <c r="C25" s="638"/>
      <c r="D25" s="638"/>
      <c r="E25" s="222"/>
      <c r="F25" s="224" t="s">
        <v>763</v>
      </c>
      <c r="G25" s="178"/>
      <c r="H25" s="178"/>
      <c r="I25" s="178"/>
      <c r="J25" s="178"/>
      <c r="K25" s="178"/>
    </row>
    <row r="26" spans="1:11" ht="33" customHeight="1">
      <c r="A26" s="180"/>
      <c r="B26" s="180"/>
      <c r="C26" s="180"/>
      <c r="D26" s="180"/>
      <c r="E26" s="180"/>
      <c r="F26" s="180"/>
      <c r="G26" s="177"/>
      <c r="H26" s="177"/>
      <c r="I26" s="177"/>
      <c r="J26" s="177"/>
      <c r="K26" s="177"/>
    </row>
    <row r="27" spans="1:2" ht="12.75">
      <c r="A27" s="35" t="s">
        <v>121</v>
      </c>
      <c r="B27" s="35"/>
    </row>
    <row r="28" spans="1:2" ht="13.5" thickBot="1">
      <c r="A28" s="35"/>
      <c r="B28" s="35"/>
    </row>
    <row r="29" spans="1:5" ht="12.75">
      <c r="A29" s="817" t="s">
        <v>44</v>
      </c>
      <c r="B29" s="818"/>
      <c r="C29" s="819"/>
      <c r="D29" s="817" t="s">
        <v>50</v>
      </c>
      <c r="E29" s="819"/>
    </row>
    <row r="30" spans="1:13" ht="12.75">
      <c r="A30" s="57" t="s">
        <v>147</v>
      </c>
      <c r="B30" s="31" t="s">
        <v>39</v>
      </c>
      <c r="C30" s="58" t="s">
        <v>765</v>
      </c>
      <c r="D30" s="57" t="s">
        <v>39</v>
      </c>
      <c r="E30" s="58" t="s">
        <v>765</v>
      </c>
      <c r="I30" s="804"/>
      <c r="J30" s="805"/>
      <c r="K30" s="805"/>
      <c r="L30" s="805"/>
      <c r="M30" s="628"/>
    </row>
    <row r="31" spans="1:13" ht="18.75" customHeight="1">
      <c r="A31" s="59" t="s">
        <v>122</v>
      </c>
      <c r="B31" s="32" t="s">
        <v>45</v>
      </c>
      <c r="C31" s="60" t="s">
        <v>47</v>
      </c>
      <c r="D31" s="61" t="s">
        <v>45</v>
      </c>
      <c r="E31" s="60" t="s">
        <v>47</v>
      </c>
      <c r="I31" s="633"/>
      <c r="J31" s="804"/>
      <c r="K31" s="806"/>
      <c r="L31" s="806"/>
      <c r="M31" s="628"/>
    </row>
    <row r="32" spans="1:13" ht="57.75" customHeight="1" thickBot="1">
      <c r="A32" s="53"/>
      <c r="B32" s="54"/>
      <c r="C32" s="55"/>
      <c r="D32" s="53"/>
      <c r="E32" s="55"/>
      <c r="I32" s="633"/>
      <c r="J32" s="804"/>
      <c r="K32" s="807"/>
      <c r="L32" s="633"/>
      <c r="M32" s="628"/>
    </row>
    <row r="33" spans="1:13" ht="29.25" customHeight="1">
      <c r="A33" s="23"/>
      <c r="B33" s="23"/>
      <c r="C33" s="23"/>
      <c r="D33" s="23"/>
      <c r="E33" s="23"/>
      <c r="I33" s="633"/>
      <c r="J33" s="633"/>
      <c r="K33" s="639"/>
      <c r="L33" s="633"/>
      <c r="M33" s="628"/>
    </row>
    <row r="34" spans="1:13" ht="13.5" customHeight="1">
      <c r="A34" s="23"/>
      <c r="B34" s="23"/>
      <c r="C34" s="23"/>
      <c r="D34" s="23"/>
      <c r="E34" s="23"/>
      <c r="I34" s="633"/>
      <c r="J34" s="804"/>
      <c r="K34" s="807"/>
      <c r="L34" s="633"/>
      <c r="M34" s="628"/>
    </row>
    <row r="35" spans="1:13" ht="12.75">
      <c r="A35" s="35" t="s">
        <v>123</v>
      </c>
      <c r="B35" s="35"/>
      <c r="C35" s="35"/>
      <c r="D35" s="35"/>
      <c r="E35" s="35"/>
      <c r="I35" s="628"/>
      <c r="J35" s="633"/>
      <c r="K35" s="633"/>
      <c r="L35" s="633"/>
      <c r="M35" s="628"/>
    </row>
    <row r="36" spans="1:13" ht="11.25" customHeight="1">
      <c r="A36" s="35"/>
      <c r="B36" s="35"/>
      <c r="C36" s="35"/>
      <c r="D36" s="35"/>
      <c r="E36" s="35"/>
      <c r="I36" s="628"/>
      <c r="J36" s="628"/>
      <c r="K36" s="634"/>
      <c r="L36" s="634"/>
      <c r="M36" s="628"/>
    </row>
    <row r="37" spans="1:13" ht="12.75">
      <c r="A37" s="813" t="s">
        <v>90</v>
      </c>
      <c r="B37" s="814"/>
      <c r="C37" s="814"/>
      <c r="D37" s="814"/>
      <c r="E37" s="814"/>
      <c r="F37" s="815"/>
      <c r="I37" s="23"/>
      <c r="J37" s="23"/>
      <c r="K37" s="23"/>
      <c r="L37" s="23"/>
      <c r="M37" s="23"/>
    </row>
    <row r="38" spans="1:6" ht="12.75">
      <c r="A38" s="16" t="s">
        <v>79</v>
      </c>
      <c r="B38" s="18" t="s">
        <v>81</v>
      </c>
      <c r="C38" s="16" t="s">
        <v>83</v>
      </c>
      <c r="D38" s="16" t="s">
        <v>83</v>
      </c>
      <c r="E38" s="16" t="s">
        <v>86</v>
      </c>
      <c r="F38" s="16" t="s">
        <v>88</v>
      </c>
    </row>
    <row r="39" spans="1:6" ht="12.75">
      <c r="A39" s="17" t="s">
        <v>80</v>
      </c>
      <c r="B39" s="16" t="s">
        <v>82</v>
      </c>
      <c r="C39" s="16" t="s">
        <v>84</v>
      </c>
      <c r="D39" s="16" t="s">
        <v>85</v>
      </c>
      <c r="E39" s="16" t="s">
        <v>87</v>
      </c>
      <c r="F39" s="16" t="s">
        <v>89</v>
      </c>
    </row>
    <row r="40" spans="1:6" ht="25.5" customHeight="1">
      <c r="A40" s="11"/>
      <c r="B40" s="11"/>
      <c r="C40" s="11"/>
      <c r="D40" s="11"/>
      <c r="E40" s="11"/>
      <c r="F40" s="11"/>
    </row>
    <row r="41" spans="1:6" ht="10.5" customHeight="1">
      <c r="A41" s="23"/>
      <c r="B41" s="23"/>
      <c r="C41" s="23"/>
      <c r="D41" s="23"/>
      <c r="E41" s="23"/>
      <c r="F41" s="23"/>
    </row>
    <row r="42" spans="1:3" ht="12.75">
      <c r="A42" s="35" t="s">
        <v>124</v>
      </c>
      <c r="B42" s="35"/>
      <c r="C42" s="35"/>
    </row>
    <row r="43" spans="1:3" ht="6.75" customHeight="1">
      <c r="A43" s="35"/>
      <c r="B43" s="35"/>
      <c r="C43" s="35"/>
    </row>
    <row r="44" spans="1:11" ht="13.5" thickBot="1">
      <c r="A44" s="62" t="s">
        <v>103</v>
      </c>
      <c r="B44" s="63"/>
      <c r="C44" s="63"/>
      <c r="D44" s="63"/>
      <c r="E44" s="63"/>
      <c r="F44" s="63"/>
      <c r="G44" s="63"/>
      <c r="H44" s="66"/>
      <c r="I44" s="23"/>
      <c r="J44" s="23"/>
      <c r="K44" s="23"/>
    </row>
    <row r="45" spans="1:11" ht="12.75">
      <c r="A45" s="826" t="s">
        <v>95</v>
      </c>
      <c r="B45" s="827"/>
      <c r="C45" s="827"/>
      <c r="D45" s="828"/>
      <c r="E45" s="834" t="s">
        <v>118</v>
      </c>
      <c r="F45" s="827"/>
      <c r="G45" s="827"/>
      <c r="H45" s="828"/>
      <c r="I45" s="26"/>
      <c r="J45" s="26"/>
      <c r="K45" s="26"/>
    </row>
    <row r="46" spans="1:11" ht="12.75">
      <c r="A46" s="64" t="s">
        <v>96</v>
      </c>
      <c r="B46" s="36" t="s">
        <v>91</v>
      </c>
      <c r="C46" s="36" t="s">
        <v>99</v>
      </c>
      <c r="D46" s="110" t="s">
        <v>92</v>
      </c>
      <c r="E46" s="64" t="s">
        <v>119</v>
      </c>
      <c r="F46" s="36" t="s">
        <v>99</v>
      </c>
      <c r="G46" s="24" t="s">
        <v>92</v>
      </c>
      <c r="H46" s="67"/>
      <c r="I46" s="27"/>
      <c r="J46" s="27"/>
      <c r="K46" s="28"/>
    </row>
    <row r="47" spans="1:11" ht="12.75">
      <c r="A47" s="65" t="s">
        <v>94</v>
      </c>
      <c r="B47" s="37"/>
      <c r="C47" s="37" t="s">
        <v>98</v>
      </c>
      <c r="D47" s="111" t="s">
        <v>93</v>
      </c>
      <c r="E47" s="65"/>
      <c r="F47" s="37" t="s">
        <v>98</v>
      </c>
      <c r="G47" s="20" t="s">
        <v>93</v>
      </c>
      <c r="H47" s="68"/>
      <c r="I47" s="27"/>
      <c r="J47" s="27"/>
      <c r="K47" s="29"/>
    </row>
    <row r="48" spans="1:8" ht="67.5" customHeight="1" thickBot="1">
      <c r="A48" s="53"/>
      <c r="B48" s="54"/>
      <c r="C48" s="54"/>
      <c r="D48" s="55"/>
      <c r="E48" s="53"/>
      <c r="F48" s="54"/>
      <c r="G48" s="69"/>
      <c r="H48" s="70"/>
    </row>
    <row r="49" spans="1:8" ht="11.25" customHeight="1">
      <c r="A49" s="23"/>
      <c r="B49" s="23"/>
      <c r="C49" s="23"/>
      <c r="D49" s="23"/>
      <c r="E49" s="23"/>
      <c r="F49" s="23"/>
      <c r="G49" s="23"/>
      <c r="H49" s="23"/>
    </row>
    <row r="50" spans="1:8" ht="13.5" thickBot="1">
      <c r="A50" s="26" t="s">
        <v>103</v>
      </c>
      <c r="B50" s="26"/>
      <c r="C50" s="26"/>
      <c r="D50" s="23"/>
      <c r="E50" s="23"/>
      <c r="F50" s="23"/>
      <c r="G50" s="23"/>
      <c r="H50" s="23"/>
    </row>
    <row r="51" spans="1:11" ht="12.75">
      <c r="A51" s="834" t="s">
        <v>110</v>
      </c>
      <c r="B51" s="835"/>
      <c r="C51" s="835"/>
      <c r="D51" s="822" t="s">
        <v>100</v>
      </c>
      <c r="E51" s="823"/>
      <c r="F51" s="823"/>
      <c r="G51" s="824"/>
      <c r="H51" s="824"/>
      <c r="I51" s="824"/>
      <c r="J51" s="824"/>
      <c r="K51" s="825"/>
    </row>
    <row r="52" spans="1:11" ht="12.75">
      <c r="A52" s="64" t="s">
        <v>111</v>
      </c>
      <c r="B52" s="24" t="s">
        <v>99</v>
      </c>
      <c r="C52" s="95" t="s">
        <v>92</v>
      </c>
      <c r="D52" s="71" t="s">
        <v>101</v>
      </c>
      <c r="E52" s="36" t="s">
        <v>99</v>
      </c>
      <c r="F52" s="24" t="s">
        <v>92</v>
      </c>
      <c r="G52" s="95" t="s">
        <v>158</v>
      </c>
      <c r="H52" s="97"/>
      <c r="I52" s="97"/>
      <c r="J52" s="97"/>
      <c r="K52" s="99"/>
    </row>
    <row r="53" spans="1:11" ht="12.75">
      <c r="A53" s="65" t="s">
        <v>112</v>
      </c>
      <c r="B53" s="25" t="s">
        <v>98</v>
      </c>
      <c r="C53" s="96" t="s">
        <v>93</v>
      </c>
      <c r="D53" s="65" t="s">
        <v>102</v>
      </c>
      <c r="E53" s="37" t="s">
        <v>98</v>
      </c>
      <c r="F53" s="25" t="s">
        <v>93</v>
      </c>
      <c r="G53" s="96" t="s">
        <v>159</v>
      </c>
      <c r="H53" s="98"/>
      <c r="I53" s="98"/>
      <c r="J53" s="98"/>
      <c r="K53" s="100"/>
    </row>
    <row r="54" spans="1:11" ht="31.5" customHeight="1" thickBot="1">
      <c r="A54" s="53"/>
      <c r="B54" s="54"/>
      <c r="C54" s="69"/>
      <c r="D54" s="101"/>
      <c r="E54" s="102"/>
      <c r="F54" s="102"/>
      <c r="G54" s="832"/>
      <c r="H54" s="843"/>
      <c r="I54" s="843"/>
      <c r="J54" s="843"/>
      <c r="K54" s="833"/>
    </row>
    <row r="55" spans="1:6" ht="12" customHeight="1">
      <c r="A55" s="23"/>
      <c r="B55" s="23"/>
      <c r="C55" s="23"/>
      <c r="D55" s="23"/>
      <c r="E55" s="23"/>
      <c r="F55" s="23"/>
    </row>
    <row r="56" spans="1:4" ht="12.75">
      <c r="A56" s="35" t="s">
        <v>125</v>
      </c>
      <c r="B56" s="35"/>
      <c r="C56" s="35"/>
      <c r="D56" s="35"/>
    </row>
    <row r="57" spans="1:4" ht="8.25" customHeight="1">
      <c r="A57" s="35"/>
      <c r="B57" s="35"/>
      <c r="C57" s="35"/>
      <c r="D57" s="35"/>
    </row>
    <row r="58" spans="1:2" ht="12.75">
      <c r="A58" s="813" t="s">
        <v>108</v>
      </c>
      <c r="B58" s="682"/>
    </row>
    <row r="59" spans="1:2" ht="12.75">
      <c r="A59" s="21" t="s">
        <v>106</v>
      </c>
      <c r="B59" s="15" t="s">
        <v>104</v>
      </c>
    </row>
    <row r="60" spans="1:2" ht="12.75">
      <c r="A60" s="22" t="s">
        <v>107</v>
      </c>
      <c r="B60" s="38" t="s">
        <v>105</v>
      </c>
    </row>
    <row r="61" spans="1:2" ht="36.75" customHeight="1">
      <c r="A61" s="22"/>
      <c r="B61" s="39"/>
    </row>
    <row r="62" spans="1:2" ht="12.75" customHeight="1">
      <c r="A62" s="26"/>
      <c r="B62" s="94"/>
    </row>
    <row r="63" spans="1:4" ht="12.75">
      <c r="A63" s="35" t="s">
        <v>126</v>
      </c>
      <c r="B63" s="35"/>
      <c r="C63" s="35"/>
      <c r="D63" s="35"/>
    </row>
    <row r="65" spans="1:9" ht="13.5" thickBot="1">
      <c r="A65" s="838" t="s">
        <v>109</v>
      </c>
      <c r="B65" s="839"/>
      <c r="C65" s="839"/>
      <c r="D65" s="839"/>
      <c r="E65" s="839"/>
      <c r="F65" s="839"/>
      <c r="G65" s="839"/>
      <c r="H65" s="839"/>
      <c r="I65" s="840"/>
    </row>
    <row r="66" spans="1:9" ht="12.75">
      <c r="A66" s="72" t="s">
        <v>113</v>
      </c>
      <c r="B66" s="72" t="s">
        <v>114</v>
      </c>
      <c r="C66" s="74" t="s">
        <v>130</v>
      </c>
      <c r="D66" s="820" t="s">
        <v>116</v>
      </c>
      <c r="E66" s="821"/>
      <c r="F66" s="844" t="s">
        <v>160</v>
      </c>
      <c r="G66" s="845"/>
      <c r="H66" s="845"/>
      <c r="I66" s="842"/>
    </row>
    <row r="67" spans="1:9" ht="12.75">
      <c r="A67" s="104" t="s">
        <v>115</v>
      </c>
      <c r="B67" s="104" t="s">
        <v>115</v>
      </c>
      <c r="C67" s="103" t="s">
        <v>115</v>
      </c>
      <c r="D67" s="105" t="s">
        <v>115</v>
      </c>
      <c r="E67" s="109" t="s">
        <v>117</v>
      </c>
      <c r="F67" s="836" t="s">
        <v>161</v>
      </c>
      <c r="G67" s="809"/>
      <c r="H67" s="836" t="s">
        <v>162</v>
      </c>
      <c r="I67" s="831"/>
    </row>
    <row r="68" spans="1:9" ht="23.25" customHeight="1" thickBot="1">
      <c r="A68" s="73"/>
      <c r="B68" s="73"/>
      <c r="C68" s="73"/>
      <c r="D68" s="53"/>
      <c r="E68" s="54"/>
      <c r="F68" s="832"/>
      <c r="G68" s="837"/>
      <c r="H68" s="832"/>
      <c r="I68" s="833"/>
    </row>
    <row r="69" spans="1:5" ht="11.25" customHeight="1">
      <c r="A69" s="23"/>
      <c r="B69" s="23"/>
      <c r="C69" s="23"/>
      <c r="D69" s="23"/>
      <c r="E69" s="23"/>
    </row>
    <row r="70" spans="1:3" ht="12.75">
      <c r="A70" s="40" t="s">
        <v>129</v>
      </c>
      <c r="B70" s="35"/>
      <c r="C70" s="35"/>
    </row>
    <row r="71" spans="1:3" ht="9.75" customHeight="1" thickBot="1">
      <c r="A71" s="40"/>
      <c r="B71" s="35"/>
      <c r="C71" s="35"/>
    </row>
    <row r="72" spans="1:5" ht="12.75">
      <c r="A72" s="846" t="s">
        <v>164</v>
      </c>
      <c r="B72" s="847"/>
      <c r="C72" s="845"/>
      <c r="D72" s="845"/>
      <c r="E72" s="842"/>
    </row>
    <row r="73" spans="1:5" ht="12" customHeight="1">
      <c r="A73" s="75" t="s">
        <v>127</v>
      </c>
      <c r="B73" s="19" t="s">
        <v>128</v>
      </c>
      <c r="C73" s="47" t="s">
        <v>163</v>
      </c>
      <c r="D73" s="106"/>
      <c r="E73" s="56"/>
    </row>
    <row r="74" spans="1:5" ht="8.25" customHeight="1" hidden="1">
      <c r="A74" s="107"/>
      <c r="B74" s="23"/>
      <c r="C74" s="23"/>
      <c r="D74" s="23"/>
      <c r="E74" s="108"/>
    </row>
    <row r="75" spans="1:5" ht="12.75" hidden="1">
      <c r="A75" s="107"/>
      <c r="B75" s="23"/>
      <c r="C75" s="23"/>
      <c r="D75" s="23"/>
      <c r="E75" s="108"/>
    </row>
    <row r="76" spans="1:5" ht="45" customHeight="1" thickBot="1">
      <c r="A76" s="53"/>
      <c r="B76" s="54"/>
      <c r="C76" s="832"/>
      <c r="D76" s="843"/>
      <c r="E76" s="833"/>
    </row>
    <row r="77" spans="1:2" ht="18.75" customHeight="1">
      <c r="A77" s="23"/>
      <c r="B77" s="23"/>
    </row>
    <row r="78" spans="1:3" ht="12.75">
      <c r="A78" s="35" t="s">
        <v>131</v>
      </c>
      <c r="B78" s="35"/>
      <c r="C78" s="35"/>
    </row>
    <row r="79" spans="1:3" ht="12.75">
      <c r="A79" s="35"/>
      <c r="B79" s="35"/>
      <c r="C79" s="35"/>
    </row>
    <row r="80" spans="1:7" ht="12.75">
      <c r="A80" s="30" t="s">
        <v>132</v>
      </c>
      <c r="B80" s="8"/>
      <c r="C80" s="43" t="s">
        <v>133</v>
      </c>
      <c r="D80" s="43" t="s">
        <v>134</v>
      </c>
      <c r="E80" s="43" t="s">
        <v>135</v>
      </c>
      <c r="F80" s="45" t="s">
        <v>137</v>
      </c>
      <c r="G80" s="45" t="s">
        <v>0</v>
      </c>
    </row>
    <row r="81" spans="1:7" ht="12.75">
      <c r="A81" s="41" t="s">
        <v>0</v>
      </c>
      <c r="B81" s="41" t="s">
        <v>53</v>
      </c>
      <c r="C81" s="44" t="s">
        <v>157</v>
      </c>
      <c r="D81" s="44"/>
      <c r="E81" s="44" t="s">
        <v>136</v>
      </c>
      <c r="F81" s="46" t="s">
        <v>138</v>
      </c>
      <c r="G81" s="46" t="s">
        <v>148</v>
      </c>
    </row>
    <row r="82" spans="1:7" ht="12.75">
      <c r="A82" s="7"/>
      <c r="B82" s="7"/>
      <c r="C82" s="42" t="s">
        <v>173</v>
      </c>
      <c r="D82" s="42"/>
      <c r="E82" s="42"/>
      <c r="F82" s="42"/>
      <c r="G82" s="7"/>
    </row>
    <row r="83" spans="1:7" ht="17.25" customHeight="1">
      <c r="A83" s="11"/>
      <c r="B83" s="11"/>
      <c r="C83" s="11"/>
      <c r="D83" s="11"/>
      <c r="E83" s="11"/>
      <c r="F83" s="11"/>
      <c r="G83" s="11"/>
    </row>
    <row r="84" spans="1:7" ht="20.25" customHeight="1">
      <c r="A84" s="11"/>
      <c r="B84" s="11"/>
      <c r="C84" s="11"/>
      <c r="D84" s="11"/>
      <c r="E84" s="11"/>
      <c r="F84" s="11"/>
      <c r="G84" s="11"/>
    </row>
    <row r="85" spans="1:7" ht="20.25" customHeight="1">
      <c r="A85" s="11"/>
      <c r="B85" s="11"/>
      <c r="C85" s="11"/>
      <c r="D85" s="11"/>
      <c r="E85" s="11"/>
      <c r="F85" s="11"/>
      <c r="G85" s="11"/>
    </row>
    <row r="86" spans="1:7" ht="25.5" customHeight="1">
      <c r="A86" s="11"/>
      <c r="B86" s="11"/>
      <c r="C86" s="11"/>
      <c r="D86" s="11"/>
      <c r="E86" s="11"/>
      <c r="F86" s="11"/>
      <c r="G86" s="11"/>
    </row>
    <row r="87" ht="12.75">
      <c r="A87" t="s">
        <v>156</v>
      </c>
    </row>
    <row r="89" spans="1:5" ht="12.75">
      <c r="A89" s="35" t="s">
        <v>149</v>
      </c>
      <c r="B89" s="35"/>
      <c r="C89" s="35"/>
      <c r="D89" s="35"/>
      <c r="E89" s="35"/>
    </row>
    <row r="90" ht="13.5" thickBot="1"/>
    <row r="91" spans="1:9" ht="12.75">
      <c r="A91" s="48" t="s">
        <v>150</v>
      </c>
      <c r="B91" s="49" t="s">
        <v>154</v>
      </c>
      <c r="C91" s="49" t="s">
        <v>151</v>
      </c>
      <c r="D91" s="50" t="s">
        <v>152</v>
      </c>
      <c r="E91" s="48" t="s">
        <v>150</v>
      </c>
      <c r="F91" s="49" t="s">
        <v>154</v>
      </c>
      <c r="G91" s="49" t="s">
        <v>151</v>
      </c>
      <c r="H91" s="841" t="s">
        <v>152</v>
      </c>
      <c r="I91" s="842"/>
    </row>
    <row r="92" spans="1:9" ht="21.75" customHeight="1">
      <c r="A92" s="51"/>
      <c r="B92" s="11"/>
      <c r="C92" s="11"/>
      <c r="D92" s="52"/>
      <c r="E92" s="51"/>
      <c r="F92" s="11"/>
      <c r="G92" s="11"/>
      <c r="H92" s="830"/>
      <c r="I92" s="831"/>
    </row>
    <row r="93" spans="1:9" ht="21" customHeight="1">
      <c r="A93" s="51"/>
      <c r="B93" s="11"/>
      <c r="C93" s="11"/>
      <c r="D93" s="52"/>
      <c r="E93" s="51"/>
      <c r="F93" s="11"/>
      <c r="G93" s="11"/>
      <c r="H93" s="830"/>
      <c r="I93" s="831"/>
    </row>
    <row r="94" spans="1:9" ht="23.25" customHeight="1" thickBot="1">
      <c r="A94" s="53"/>
      <c r="B94" s="54"/>
      <c r="C94" s="54"/>
      <c r="D94" s="55"/>
      <c r="E94" s="53"/>
      <c r="F94" s="54"/>
      <c r="G94" s="54"/>
      <c r="H94" s="832"/>
      <c r="I94" s="833"/>
    </row>
    <row r="96" spans="1:3" ht="12.75">
      <c r="A96" s="35" t="s">
        <v>153</v>
      </c>
      <c r="B96" s="35"/>
      <c r="C96" s="35"/>
    </row>
    <row r="97" spans="1:3" ht="12.75">
      <c r="A97" s="35"/>
      <c r="B97" s="35"/>
      <c r="C97" s="35"/>
    </row>
    <row r="98" ht="12.75">
      <c r="A98" t="s">
        <v>139</v>
      </c>
    </row>
    <row r="100" spans="1:4" ht="12.75">
      <c r="A100" t="s">
        <v>140</v>
      </c>
      <c r="B100" t="s">
        <v>141</v>
      </c>
      <c r="D100" t="s">
        <v>142</v>
      </c>
    </row>
    <row r="102" spans="1:2" ht="12.75">
      <c r="A102" s="112" t="s">
        <v>165</v>
      </c>
      <c r="B102" t="s">
        <v>166</v>
      </c>
    </row>
    <row r="103" ht="12.75">
      <c r="A103" s="112" t="s">
        <v>171</v>
      </c>
    </row>
    <row r="104" spans="1:2" ht="12.75">
      <c r="A104" s="112" t="s">
        <v>172</v>
      </c>
      <c r="B104" t="s">
        <v>167</v>
      </c>
    </row>
    <row r="106" ht="12.75">
      <c r="B106" t="s">
        <v>168</v>
      </c>
    </row>
    <row r="107" spans="4:5" ht="12.75">
      <c r="D107" s="2" t="s">
        <v>169</v>
      </c>
      <c r="E107" s="2" t="s">
        <v>170</v>
      </c>
    </row>
    <row r="108" ht="12.75">
      <c r="A108" s="112"/>
    </row>
    <row r="109" ht="12.75">
      <c r="A109" s="112"/>
    </row>
    <row r="110" ht="12.75">
      <c r="A110" s="112"/>
    </row>
    <row r="113" spans="4:5" ht="12.75">
      <c r="D113" s="2"/>
      <c r="E113" s="2"/>
    </row>
  </sheetData>
  <sheetProtection/>
  <mergeCells count="33">
    <mergeCell ref="E45:H45"/>
    <mergeCell ref="A58:B58"/>
    <mergeCell ref="H91:I91"/>
    <mergeCell ref="G54:K54"/>
    <mergeCell ref="F66:I66"/>
    <mergeCell ref="F67:G67"/>
    <mergeCell ref="C76:E76"/>
    <mergeCell ref="A72:E72"/>
    <mergeCell ref="H92:I92"/>
    <mergeCell ref="H93:I93"/>
    <mergeCell ref="H94:I94"/>
    <mergeCell ref="A51:C51"/>
    <mergeCell ref="H67:I67"/>
    <mergeCell ref="F68:G68"/>
    <mergeCell ref="H68:I68"/>
    <mergeCell ref="A65:I65"/>
    <mergeCell ref="A5:B5"/>
    <mergeCell ref="A37:F37"/>
    <mergeCell ref="A2:K2"/>
    <mergeCell ref="A29:C29"/>
    <mergeCell ref="D29:E29"/>
    <mergeCell ref="D66:E66"/>
    <mergeCell ref="D5:E5"/>
    <mergeCell ref="D51:K51"/>
    <mergeCell ref="A45:D45"/>
    <mergeCell ref="E13:J13"/>
    <mergeCell ref="I30:L30"/>
    <mergeCell ref="J31:L31"/>
    <mergeCell ref="J32:K32"/>
    <mergeCell ref="J34:K34"/>
    <mergeCell ref="B20:E20"/>
    <mergeCell ref="C21:E21"/>
    <mergeCell ref="C22:D22"/>
  </mergeCells>
  <printOptions/>
  <pageMargins left="0" right="0" top="0.3937007874015748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27"/>
  <sheetViews>
    <sheetView zoomScalePageLayoutView="0" workbookViewId="0" topLeftCell="A22">
      <selection activeCell="I31" sqref="I31"/>
    </sheetView>
  </sheetViews>
  <sheetFormatPr defaultColWidth="9.00390625" defaultRowHeight="12.75"/>
  <cols>
    <col min="1" max="1" width="12.75390625" style="0" customWidth="1"/>
    <col min="8" max="8" width="6.125" style="0" customWidth="1"/>
    <col min="9" max="9" width="12.625" style="0" customWidth="1"/>
  </cols>
  <sheetData>
    <row r="3" ht="13.5" thickBot="1"/>
    <row r="4" spans="1:15" ht="13.5" thickBot="1">
      <c r="A4" s="93" t="s">
        <v>276</v>
      </c>
      <c r="B4" s="852" t="s">
        <v>259</v>
      </c>
      <c r="C4" s="852"/>
      <c r="D4" s="853"/>
      <c r="E4" s="853"/>
      <c r="F4" s="853"/>
      <c r="G4" s="854"/>
      <c r="H4" s="140"/>
      <c r="I4" s="93" t="s">
        <v>276</v>
      </c>
      <c r="J4" s="851" t="s">
        <v>259</v>
      </c>
      <c r="K4" s="852"/>
      <c r="L4" s="853"/>
      <c r="M4" s="853"/>
      <c r="N4" s="853"/>
      <c r="O4" s="854"/>
    </row>
    <row r="5" spans="1:15" ht="13.5" thickBot="1">
      <c r="A5" s="141" t="s">
        <v>277</v>
      </c>
      <c r="B5" s="852" t="s">
        <v>260</v>
      </c>
      <c r="C5" s="852"/>
      <c r="D5" s="852"/>
      <c r="E5" s="852"/>
      <c r="F5" s="852"/>
      <c r="G5" s="855"/>
      <c r="H5" s="140"/>
      <c r="I5" s="141" t="s">
        <v>277</v>
      </c>
      <c r="J5" s="851" t="s">
        <v>260</v>
      </c>
      <c r="K5" s="852"/>
      <c r="L5" s="852"/>
      <c r="M5" s="852"/>
      <c r="N5" s="852"/>
      <c r="O5" s="855"/>
    </row>
    <row r="6" spans="1:15" ht="13.5" thickBot="1">
      <c r="A6" s="141" t="s">
        <v>278</v>
      </c>
      <c r="B6" s="853" t="s">
        <v>261</v>
      </c>
      <c r="C6" s="819"/>
      <c r="D6" s="117"/>
      <c r="E6" s="118"/>
      <c r="F6" s="119" t="s">
        <v>262</v>
      </c>
      <c r="G6" s="120"/>
      <c r="H6" s="140"/>
      <c r="I6" s="141" t="s">
        <v>278</v>
      </c>
      <c r="J6" s="856" t="s">
        <v>261</v>
      </c>
      <c r="K6" s="819"/>
      <c r="L6" s="117"/>
      <c r="M6" s="118"/>
      <c r="N6" s="119" t="s">
        <v>262</v>
      </c>
      <c r="O6" s="120"/>
    </row>
    <row r="7" spans="1:15" ht="12.75">
      <c r="A7" s="141"/>
      <c r="B7" s="137" t="s">
        <v>263</v>
      </c>
      <c r="C7" s="122" t="s">
        <v>264</v>
      </c>
      <c r="D7" s="123" t="s">
        <v>263</v>
      </c>
      <c r="E7" s="848" t="s">
        <v>265</v>
      </c>
      <c r="F7" s="849"/>
      <c r="G7" s="116" t="s">
        <v>266</v>
      </c>
      <c r="H7" s="140"/>
      <c r="I7" s="141"/>
      <c r="J7" s="121" t="s">
        <v>263</v>
      </c>
      <c r="K7" s="122" t="s">
        <v>264</v>
      </c>
      <c r="L7" s="123" t="s">
        <v>263</v>
      </c>
      <c r="M7" s="848" t="s">
        <v>265</v>
      </c>
      <c r="N7" s="849"/>
      <c r="O7" s="116" t="s">
        <v>266</v>
      </c>
    </row>
    <row r="8" spans="1:15" ht="12.75">
      <c r="A8" s="141"/>
      <c r="B8" s="138" t="s">
        <v>267</v>
      </c>
      <c r="C8" s="125" t="s">
        <v>268</v>
      </c>
      <c r="D8" s="124" t="s">
        <v>267</v>
      </c>
      <c r="E8" s="126" t="s">
        <v>269</v>
      </c>
      <c r="F8" s="126" t="s">
        <v>270</v>
      </c>
      <c r="G8" s="127" t="s">
        <v>271</v>
      </c>
      <c r="H8" s="140"/>
      <c r="I8" s="141"/>
      <c r="J8" s="124" t="s">
        <v>267</v>
      </c>
      <c r="K8" s="125" t="s">
        <v>268</v>
      </c>
      <c r="L8" s="124" t="s">
        <v>267</v>
      </c>
      <c r="M8" s="126" t="s">
        <v>269</v>
      </c>
      <c r="N8" s="126" t="s">
        <v>270</v>
      </c>
      <c r="O8" s="127" t="s">
        <v>271</v>
      </c>
    </row>
    <row r="9" spans="1:15" ht="12.75">
      <c r="A9" s="142"/>
      <c r="B9" s="139" t="s">
        <v>268</v>
      </c>
      <c r="C9" s="129"/>
      <c r="D9" s="128" t="s">
        <v>272</v>
      </c>
      <c r="E9" s="130" t="s">
        <v>273</v>
      </c>
      <c r="F9" s="130" t="s">
        <v>273</v>
      </c>
      <c r="G9" s="131" t="s">
        <v>274</v>
      </c>
      <c r="H9" s="140"/>
      <c r="I9" s="142"/>
      <c r="J9" s="128" t="s">
        <v>268</v>
      </c>
      <c r="K9" s="129"/>
      <c r="L9" s="128" t="s">
        <v>272</v>
      </c>
      <c r="M9" s="130" t="s">
        <v>273</v>
      </c>
      <c r="N9" s="130" t="s">
        <v>273</v>
      </c>
      <c r="O9" s="131" t="s">
        <v>274</v>
      </c>
    </row>
    <row r="10" spans="1:15" ht="93.75" customHeight="1" thickBot="1">
      <c r="A10" s="73"/>
      <c r="B10" s="8"/>
      <c r="C10" s="132"/>
      <c r="D10" s="51"/>
      <c r="E10" s="8"/>
      <c r="F10" s="11"/>
      <c r="G10" s="52"/>
      <c r="H10" s="23"/>
      <c r="I10" s="73"/>
      <c r="J10" s="51"/>
      <c r="K10" s="132"/>
      <c r="L10" s="51"/>
      <c r="M10" s="8"/>
      <c r="N10" s="11"/>
      <c r="O10" s="52"/>
    </row>
    <row r="13" spans="1:9" ht="12.75">
      <c r="A13" t="s">
        <v>275</v>
      </c>
      <c r="I13" t="s">
        <v>275</v>
      </c>
    </row>
    <row r="17" ht="13.5" thickBot="1"/>
    <row r="18" spans="1:15" ht="13.5" thickBot="1">
      <c r="A18" s="93" t="s">
        <v>276</v>
      </c>
      <c r="B18" s="851" t="s">
        <v>259</v>
      </c>
      <c r="C18" s="852"/>
      <c r="D18" s="853"/>
      <c r="E18" s="853"/>
      <c r="F18" s="853"/>
      <c r="G18" s="854"/>
      <c r="H18" s="140"/>
      <c r="I18" s="93" t="s">
        <v>276</v>
      </c>
      <c r="J18" s="851" t="s">
        <v>259</v>
      </c>
      <c r="K18" s="852"/>
      <c r="L18" s="853"/>
      <c r="M18" s="853"/>
      <c r="N18" s="853"/>
      <c r="O18" s="854"/>
    </row>
    <row r="19" spans="1:15" ht="13.5" thickBot="1">
      <c r="A19" s="141" t="s">
        <v>277</v>
      </c>
      <c r="B19" s="851" t="s">
        <v>260</v>
      </c>
      <c r="C19" s="852"/>
      <c r="D19" s="852"/>
      <c r="E19" s="852"/>
      <c r="F19" s="852"/>
      <c r="G19" s="855"/>
      <c r="H19" s="140"/>
      <c r="I19" s="141" t="s">
        <v>277</v>
      </c>
      <c r="J19" s="851" t="s">
        <v>260</v>
      </c>
      <c r="K19" s="852"/>
      <c r="L19" s="852"/>
      <c r="M19" s="852"/>
      <c r="N19" s="852"/>
      <c r="O19" s="855"/>
    </row>
    <row r="20" spans="1:15" ht="13.5" thickBot="1">
      <c r="A20" s="141" t="s">
        <v>278</v>
      </c>
      <c r="B20" s="856" t="s">
        <v>261</v>
      </c>
      <c r="C20" s="819"/>
      <c r="D20" s="117"/>
      <c r="E20" s="118"/>
      <c r="F20" s="119" t="s">
        <v>262</v>
      </c>
      <c r="G20" s="120"/>
      <c r="H20" s="140"/>
      <c r="I20" s="141" t="s">
        <v>278</v>
      </c>
      <c r="J20" s="856" t="s">
        <v>261</v>
      </c>
      <c r="K20" s="819"/>
      <c r="L20" s="117"/>
      <c r="M20" s="118"/>
      <c r="N20" s="119" t="s">
        <v>262</v>
      </c>
      <c r="O20" s="120"/>
    </row>
    <row r="21" spans="1:15" ht="12.75">
      <c r="A21" s="141"/>
      <c r="B21" s="121" t="s">
        <v>263</v>
      </c>
      <c r="C21" s="122" t="s">
        <v>264</v>
      </c>
      <c r="D21" s="123" t="s">
        <v>263</v>
      </c>
      <c r="E21" s="848" t="s">
        <v>265</v>
      </c>
      <c r="F21" s="849"/>
      <c r="G21" s="116" t="s">
        <v>266</v>
      </c>
      <c r="H21" s="140"/>
      <c r="I21" s="141"/>
      <c r="J21" s="121" t="s">
        <v>263</v>
      </c>
      <c r="K21" s="122" t="s">
        <v>264</v>
      </c>
      <c r="L21" s="123" t="s">
        <v>263</v>
      </c>
      <c r="M21" s="848" t="s">
        <v>265</v>
      </c>
      <c r="N21" s="849"/>
      <c r="O21" s="116" t="s">
        <v>266</v>
      </c>
    </row>
    <row r="22" spans="1:15" ht="12.75">
      <c r="A22" s="141"/>
      <c r="B22" s="124" t="s">
        <v>267</v>
      </c>
      <c r="C22" s="125" t="s">
        <v>268</v>
      </c>
      <c r="D22" s="124" t="s">
        <v>267</v>
      </c>
      <c r="E22" s="126" t="s">
        <v>269</v>
      </c>
      <c r="F22" s="126" t="s">
        <v>270</v>
      </c>
      <c r="G22" s="127" t="s">
        <v>271</v>
      </c>
      <c r="H22" s="140"/>
      <c r="I22" s="141"/>
      <c r="J22" s="124" t="s">
        <v>267</v>
      </c>
      <c r="K22" s="125" t="s">
        <v>268</v>
      </c>
      <c r="L22" s="124" t="s">
        <v>267</v>
      </c>
      <c r="M22" s="126" t="s">
        <v>269</v>
      </c>
      <c r="N22" s="126" t="s">
        <v>270</v>
      </c>
      <c r="O22" s="127" t="s">
        <v>271</v>
      </c>
    </row>
    <row r="23" spans="1:15" ht="12.75">
      <c r="A23" s="142"/>
      <c r="B23" s="128" t="s">
        <v>268</v>
      </c>
      <c r="C23" s="129"/>
      <c r="D23" s="128" t="s">
        <v>272</v>
      </c>
      <c r="E23" s="130" t="s">
        <v>273</v>
      </c>
      <c r="F23" s="130" t="s">
        <v>273</v>
      </c>
      <c r="G23" s="131" t="s">
        <v>274</v>
      </c>
      <c r="H23" s="140"/>
      <c r="I23" s="142"/>
      <c r="J23" s="128" t="s">
        <v>268</v>
      </c>
      <c r="K23" s="129"/>
      <c r="L23" s="128" t="s">
        <v>272</v>
      </c>
      <c r="M23" s="130" t="s">
        <v>273</v>
      </c>
      <c r="N23" s="130" t="s">
        <v>273</v>
      </c>
      <c r="O23" s="131" t="s">
        <v>274</v>
      </c>
    </row>
    <row r="24" spans="1:15" ht="45.75" customHeight="1" thickBot="1">
      <c r="A24" s="73"/>
      <c r="B24" s="51"/>
      <c r="C24" s="132"/>
      <c r="D24" s="51"/>
      <c r="E24" s="8"/>
      <c r="F24" s="11"/>
      <c r="G24" s="52"/>
      <c r="H24" s="23"/>
      <c r="I24" s="73"/>
      <c r="J24" s="51"/>
      <c r="K24" s="132"/>
      <c r="L24" s="51"/>
      <c r="M24" s="8"/>
      <c r="N24" s="11"/>
      <c r="O24" s="52"/>
    </row>
    <row r="26" spans="2:11" ht="12.75">
      <c r="B26" s="850"/>
      <c r="C26" s="850"/>
      <c r="J26" s="850"/>
      <c r="K26" s="850"/>
    </row>
    <row r="27" spans="1:9" ht="12.75">
      <c r="A27" t="s">
        <v>275</v>
      </c>
      <c r="I27" t="s">
        <v>275</v>
      </c>
    </row>
  </sheetData>
  <sheetProtection/>
  <mergeCells count="18">
    <mergeCell ref="B4:G4"/>
    <mergeCell ref="B5:G5"/>
    <mergeCell ref="B6:C6"/>
    <mergeCell ref="E7:F7"/>
    <mergeCell ref="J4:O4"/>
    <mergeCell ref="J5:O5"/>
    <mergeCell ref="J6:K6"/>
    <mergeCell ref="M7:N7"/>
    <mergeCell ref="E21:F21"/>
    <mergeCell ref="M21:N21"/>
    <mergeCell ref="B26:C26"/>
    <mergeCell ref="J26:K26"/>
    <mergeCell ref="B18:G18"/>
    <mergeCell ref="J18:O18"/>
    <mergeCell ref="B19:G19"/>
    <mergeCell ref="J19:O19"/>
    <mergeCell ref="B20:C20"/>
    <mergeCell ref="J20:K2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4.625" style="0" customWidth="1"/>
    <col min="2" max="2" width="3.75390625" style="0" customWidth="1"/>
    <col min="3" max="3" width="30.375" style="0" customWidth="1"/>
    <col min="4" max="4" width="8.125" style="0" customWidth="1"/>
    <col min="5" max="5" width="16.125" style="0" customWidth="1"/>
    <col min="6" max="6" width="14.625" style="0" customWidth="1"/>
    <col min="7" max="7" width="5.875" style="0" customWidth="1"/>
    <col min="8" max="8" width="5.625" style="0" customWidth="1"/>
    <col min="9" max="9" width="10.125" style="0" customWidth="1"/>
    <col min="10" max="10" width="6.00390625" style="0" customWidth="1"/>
    <col min="11" max="11" width="5.375" style="0" customWidth="1"/>
    <col min="12" max="12" width="12.375" style="0" customWidth="1"/>
    <col min="13" max="13" width="5.375" style="0" customWidth="1"/>
    <col min="14" max="14" width="5.125" style="0" customWidth="1"/>
    <col min="15" max="15" width="9.75390625" style="0" customWidth="1"/>
    <col min="16" max="16" width="6.625" style="0" customWidth="1"/>
    <col min="17" max="17" width="5.00390625" style="0" customWidth="1"/>
    <col min="18" max="18" width="8.625" style="0" customWidth="1"/>
    <col min="19" max="19" width="6.75390625" style="0" customWidth="1"/>
  </cols>
  <sheetData>
    <row r="1" spans="1:18" ht="12.75">
      <c r="A1" s="237" t="s">
        <v>510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2.7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19" ht="12.75">
      <c r="A3" s="219" t="s">
        <v>51</v>
      </c>
      <c r="B3" s="4" t="s">
        <v>0</v>
      </c>
      <c r="C3" s="857" t="s">
        <v>1</v>
      </c>
      <c r="D3" s="858"/>
      <c r="E3" s="215" t="s">
        <v>463</v>
      </c>
      <c r="F3" s="859" t="s">
        <v>484</v>
      </c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3"/>
      <c r="S3" s="600" t="s">
        <v>767</v>
      </c>
    </row>
    <row r="4" spans="1:19" ht="12.75">
      <c r="A4" s="218" t="s">
        <v>52</v>
      </c>
      <c r="B4" s="216" t="s">
        <v>2</v>
      </c>
      <c r="C4" s="217" t="s">
        <v>7</v>
      </c>
      <c r="D4" s="217" t="s">
        <v>8</v>
      </c>
      <c r="E4" s="218" t="s">
        <v>473</v>
      </c>
      <c r="F4" s="219" t="s">
        <v>477</v>
      </c>
      <c r="G4" s="219" t="s">
        <v>482</v>
      </c>
      <c r="H4" s="219" t="s">
        <v>483</v>
      </c>
      <c r="I4" s="219" t="s">
        <v>477</v>
      </c>
      <c r="J4" s="219" t="s">
        <v>482</v>
      </c>
      <c r="K4" s="219" t="s">
        <v>483</v>
      </c>
      <c r="L4" s="219" t="s">
        <v>477</v>
      </c>
      <c r="M4" s="219" t="s">
        <v>482</v>
      </c>
      <c r="N4" s="219" t="s">
        <v>483</v>
      </c>
      <c r="O4" s="219" t="s">
        <v>477</v>
      </c>
      <c r="P4" s="219" t="s">
        <v>482</v>
      </c>
      <c r="Q4" s="219" t="s">
        <v>483</v>
      </c>
      <c r="R4" s="219" t="s">
        <v>385</v>
      </c>
      <c r="S4" s="218" t="s">
        <v>768</v>
      </c>
    </row>
    <row r="5" spans="1:19" ht="12.75">
      <c r="A5" s="218" t="s">
        <v>478</v>
      </c>
      <c r="B5" s="216"/>
      <c r="C5" s="220"/>
      <c r="D5" s="220"/>
      <c r="E5" s="218" t="s">
        <v>155</v>
      </c>
      <c r="F5" s="218" t="s">
        <v>479</v>
      </c>
      <c r="G5" s="221"/>
      <c r="H5" s="218" t="s">
        <v>485</v>
      </c>
      <c r="I5" s="218" t="s">
        <v>479</v>
      </c>
      <c r="J5" s="221"/>
      <c r="K5" s="218" t="s">
        <v>485</v>
      </c>
      <c r="L5" s="218" t="s">
        <v>479</v>
      </c>
      <c r="M5" s="221"/>
      <c r="N5" s="218" t="s">
        <v>485</v>
      </c>
      <c r="O5" s="218" t="s">
        <v>479</v>
      </c>
      <c r="P5" s="221"/>
      <c r="Q5" s="218" t="s">
        <v>485</v>
      </c>
      <c r="R5" s="218" t="s">
        <v>481</v>
      </c>
      <c r="S5" s="641"/>
    </row>
    <row r="6" spans="1:19" ht="12.75">
      <c r="A6" s="218"/>
      <c r="B6" s="216"/>
      <c r="C6" s="220"/>
      <c r="D6" s="220"/>
      <c r="E6" s="218" t="s">
        <v>475</v>
      </c>
      <c r="F6" s="218" t="s">
        <v>480</v>
      </c>
      <c r="G6" s="221"/>
      <c r="H6" s="218" t="s">
        <v>486</v>
      </c>
      <c r="I6" s="218" t="s">
        <v>480</v>
      </c>
      <c r="J6" s="221"/>
      <c r="K6" s="218" t="s">
        <v>486</v>
      </c>
      <c r="L6" s="218" t="s">
        <v>480</v>
      </c>
      <c r="M6" s="221"/>
      <c r="N6" s="218" t="s">
        <v>486</v>
      </c>
      <c r="O6" s="218" t="s">
        <v>480</v>
      </c>
      <c r="P6" s="221"/>
      <c r="Q6" s="218" t="s">
        <v>486</v>
      </c>
      <c r="R6" s="218" t="s">
        <v>473</v>
      </c>
      <c r="S6" s="641"/>
    </row>
    <row r="7" spans="1:19" ht="12.75">
      <c r="A7" s="218"/>
      <c r="B7" s="216"/>
      <c r="C7" s="220"/>
      <c r="D7" s="220"/>
      <c r="E7" s="218" t="s">
        <v>476</v>
      </c>
      <c r="F7" s="221"/>
      <c r="G7" s="221"/>
      <c r="H7" s="218" t="s">
        <v>487</v>
      </c>
      <c r="I7" s="221"/>
      <c r="J7" s="221"/>
      <c r="K7" s="218" t="s">
        <v>487</v>
      </c>
      <c r="L7" s="221"/>
      <c r="M7" s="221"/>
      <c r="N7" s="218" t="s">
        <v>487</v>
      </c>
      <c r="O7" s="221"/>
      <c r="P7" s="221"/>
      <c r="Q7" s="218" t="s">
        <v>487</v>
      </c>
      <c r="R7" s="218" t="s">
        <v>474</v>
      </c>
      <c r="S7" s="641"/>
    </row>
    <row r="8" spans="1:19" ht="12.75">
      <c r="A8" s="218"/>
      <c r="B8" s="216"/>
      <c r="C8" s="220"/>
      <c r="D8" s="220"/>
      <c r="E8" s="218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18"/>
      <c r="S8" s="641"/>
    </row>
    <row r="9" spans="1:19" ht="12.75">
      <c r="A9" s="236"/>
      <c r="B9" s="5"/>
      <c r="C9" s="176"/>
      <c r="D9" s="176"/>
      <c r="E9" s="222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2"/>
      <c r="S9" s="7"/>
    </row>
    <row r="10" spans="1:19" ht="12.75">
      <c r="A10" s="224">
        <v>1</v>
      </c>
      <c r="B10" s="224">
        <v>2</v>
      </c>
      <c r="C10" s="224">
        <v>3</v>
      </c>
      <c r="D10" s="224">
        <v>4</v>
      </c>
      <c r="E10" s="224">
        <v>5</v>
      </c>
      <c r="F10" s="224">
        <v>6</v>
      </c>
      <c r="G10" s="224">
        <v>7</v>
      </c>
      <c r="H10" s="224">
        <v>8</v>
      </c>
      <c r="I10" s="224">
        <v>9</v>
      </c>
      <c r="J10" s="224">
        <v>10</v>
      </c>
      <c r="K10" s="224">
        <v>11</v>
      </c>
      <c r="L10" s="224">
        <v>12</v>
      </c>
      <c r="M10" s="224">
        <v>13</v>
      </c>
      <c r="N10" s="224">
        <v>14</v>
      </c>
      <c r="O10" s="224">
        <v>15</v>
      </c>
      <c r="P10" s="224">
        <v>16</v>
      </c>
      <c r="Q10" s="224">
        <v>17</v>
      </c>
      <c r="R10" s="224">
        <v>18</v>
      </c>
      <c r="S10" s="13">
        <v>19</v>
      </c>
    </row>
    <row r="11" spans="1:18" ht="12.75">
      <c r="A11" s="226"/>
      <c r="B11" s="3"/>
      <c r="C11" s="3"/>
      <c r="D11" s="3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</row>
    <row r="12" spans="1:19" ht="12.75">
      <c r="A12" s="227">
        <v>1600</v>
      </c>
      <c r="B12" s="228">
        <v>1</v>
      </c>
      <c r="C12" s="229" t="s">
        <v>9</v>
      </c>
      <c r="D12" s="230">
        <v>108</v>
      </c>
      <c r="E12" s="209">
        <v>133.2</v>
      </c>
      <c r="F12" s="4" t="s">
        <v>466</v>
      </c>
      <c r="G12" s="642">
        <v>21.7</v>
      </c>
      <c r="H12" s="231" t="s">
        <v>488</v>
      </c>
      <c r="I12" s="3" t="s">
        <v>467</v>
      </c>
      <c r="J12" s="643">
        <v>23</v>
      </c>
      <c r="K12" s="231" t="s">
        <v>488</v>
      </c>
      <c r="L12" s="3" t="s">
        <v>468</v>
      </c>
      <c r="M12" s="643">
        <v>23</v>
      </c>
      <c r="N12" s="231" t="s">
        <v>488</v>
      </c>
      <c r="O12" s="3" t="s">
        <v>469</v>
      </c>
      <c r="P12" s="643">
        <v>64.9</v>
      </c>
      <c r="Q12" s="231" t="s">
        <v>488</v>
      </c>
      <c r="R12" s="3">
        <f>SUM(G12+J12+M12+P12)</f>
        <v>132.60000000000002</v>
      </c>
      <c r="S12" s="613">
        <v>132.6</v>
      </c>
    </row>
    <row r="13" spans="1:19" ht="12.75">
      <c r="A13" s="232">
        <v>1601</v>
      </c>
      <c r="B13" s="233">
        <v>2</v>
      </c>
      <c r="C13" s="234" t="s">
        <v>9</v>
      </c>
      <c r="D13" s="235">
        <v>110</v>
      </c>
      <c r="E13" s="209">
        <v>43.4</v>
      </c>
      <c r="F13" s="1" t="s">
        <v>514</v>
      </c>
      <c r="G13" s="644">
        <v>43.4</v>
      </c>
      <c r="H13" s="231" t="s">
        <v>488</v>
      </c>
      <c r="I13" s="3"/>
      <c r="J13" s="3"/>
      <c r="K13" s="3"/>
      <c r="L13" s="3"/>
      <c r="M13" s="3"/>
      <c r="N13" s="3"/>
      <c r="O13" s="3"/>
      <c r="P13" s="3"/>
      <c r="Q13" s="3"/>
      <c r="R13" s="3">
        <f aca="true" t="shared" si="0" ref="R13:R76">SUM(G13+J13+M13+P13)</f>
        <v>43.4</v>
      </c>
      <c r="S13" s="625">
        <v>43.4</v>
      </c>
    </row>
    <row r="14" spans="1:19" ht="12.75">
      <c r="A14" s="232">
        <v>1602</v>
      </c>
      <c r="B14" s="233">
        <v>3</v>
      </c>
      <c r="C14" s="234" t="s">
        <v>9</v>
      </c>
      <c r="D14" s="235">
        <v>112</v>
      </c>
      <c r="E14" s="209">
        <v>110.7</v>
      </c>
      <c r="F14" s="3" t="s">
        <v>489</v>
      </c>
      <c r="G14" s="643">
        <v>110.7</v>
      </c>
      <c r="H14" s="231" t="s">
        <v>488</v>
      </c>
      <c r="I14" s="3"/>
      <c r="J14" s="3"/>
      <c r="K14" s="3"/>
      <c r="L14" s="3"/>
      <c r="M14" s="3"/>
      <c r="N14" s="3"/>
      <c r="O14" s="3"/>
      <c r="P14" s="3"/>
      <c r="Q14" s="3"/>
      <c r="R14" s="3">
        <f t="shared" si="0"/>
        <v>110.7</v>
      </c>
      <c r="S14" s="613">
        <v>110.7</v>
      </c>
    </row>
    <row r="15" spans="1:19" ht="12.75">
      <c r="A15" s="232">
        <v>1603</v>
      </c>
      <c r="B15" s="233">
        <v>4</v>
      </c>
      <c r="C15" s="234" t="s">
        <v>9</v>
      </c>
      <c r="D15" s="235">
        <v>118</v>
      </c>
      <c r="E15" s="209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0</v>
      </c>
      <c r="S15" s="613"/>
    </row>
    <row r="16" spans="1:19" ht="12.75">
      <c r="A16" s="232">
        <v>1604</v>
      </c>
      <c r="B16" s="233">
        <v>5</v>
      </c>
      <c r="C16" s="234" t="s">
        <v>9</v>
      </c>
      <c r="D16" s="235">
        <v>120</v>
      </c>
      <c r="E16" s="209">
        <v>60.8</v>
      </c>
      <c r="F16" s="3" t="s">
        <v>490</v>
      </c>
      <c r="G16" s="643">
        <v>60.8</v>
      </c>
      <c r="H16" s="3" t="s">
        <v>496</v>
      </c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60.8</v>
      </c>
      <c r="S16" s="613">
        <v>62</v>
      </c>
    </row>
    <row r="17" spans="1:19" ht="12.75">
      <c r="A17" s="232">
        <v>1605</v>
      </c>
      <c r="B17" s="233">
        <v>6</v>
      </c>
      <c r="C17" s="234" t="s">
        <v>9</v>
      </c>
      <c r="D17" s="235">
        <v>122</v>
      </c>
      <c r="E17" s="209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0</v>
      </c>
      <c r="S17" s="613"/>
    </row>
    <row r="18" spans="1:19" ht="12.75">
      <c r="A18" s="232">
        <v>1606</v>
      </c>
      <c r="B18" s="233">
        <v>7</v>
      </c>
      <c r="C18" s="234" t="s">
        <v>9</v>
      </c>
      <c r="D18" s="235">
        <v>132</v>
      </c>
      <c r="E18" s="209">
        <v>62.9</v>
      </c>
      <c r="F18" s="3" t="s">
        <v>490</v>
      </c>
      <c r="G18" s="643">
        <v>62.9</v>
      </c>
      <c r="H18" s="231" t="s">
        <v>488</v>
      </c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62.9</v>
      </c>
      <c r="S18" s="613">
        <v>62.9</v>
      </c>
    </row>
    <row r="19" spans="1:19" ht="12.75">
      <c r="A19" s="232">
        <v>1607</v>
      </c>
      <c r="B19" s="233">
        <v>8</v>
      </c>
      <c r="C19" s="234" t="s">
        <v>9</v>
      </c>
      <c r="D19" s="235">
        <v>134</v>
      </c>
      <c r="E19" s="209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0</v>
      </c>
      <c r="S19" s="613"/>
    </row>
    <row r="20" spans="1:19" ht="12.75">
      <c r="A20" s="232">
        <v>1608</v>
      </c>
      <c r="B20" s="233">
        <v>9</v>
      </c>
      <c r="C20" s="234" t="s">
        <v>9</v>
      </c>
      <c r="D20" s="235">
        <v>150</v>
      </c>
      <c r="E20" s="209">
        <v>56.6</v>
      </c>
      <c r="F20" s="3" t="s">
        <v>491</v>
      </c>
      <c r="G20" s="643">
        <v>54.5</v>
      </c>
      <c r="H20" s="231" t="s">
        <v>488</v>
      </c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54.5</v>
      </c>
      <c r="S20" s="613">
        <v>54.5</v>
      </c>
    </row>
    <row r="21" spans="1:19" ht="12.75">
      <c r="A21" s="232">
        <v>1609</v>
      </c>
      <c r="B21" s="233">
        <v>10</v>
      </c>
      <c r="C21" s="234" t="s">
        <v>9</v>
      </c>
      <c r="D21" s="235">
        <v>152</v>
      </c>
      <c r="E21" s="209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  <c r="S21" s="613"/>
    </row>
    <row r="22" spans="1:19" ht="12.75">
      <c r="A22" s="232">
        <v>1610</v>
      </c>
      <c r="B22" s="233">
        <v>11</v>
      </c>
      <c r="C22" s="234" t="s">
        <v>9</v>
      </c>
      <c r="D22" s="235">
        <v>154</v>
      </c>
      <c r="E22" s="209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  <c r="S22" s="613"/>
    </row>
    <row r="23" spans="1:19" ht="12.75">
      <c r="A23" s="232">
        <v>1611</v>
      </c>
      <c r="B23" s="233">
        <v>12</v>
      </c>
      <c r="C23" s="234" t="s">
        <v>9</v>
      </c>
      <c r="D23" s="235">
        <v>158</v>
      </c>
      <c r="E23" s="209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  <c r="S23" s="613"/>
    </row>
    <row r="24" spans="1:19" ht="12.75">
      <c r="A24" s="232">
        <v>1612</v>
      </c>
      <c r="B24" s="233">
        <v>13</v>
      </c>
      <c r="C24" s="234" t="s">
        <v>9</v>
      </c>
      <c r="D24" s="235">
        <v>160</v>
      </c>
      <c r="E24" s="209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 t="shared" si="0"/>
        <v>0</v>
      </c>
      <c r="S24" s="613"/>
    </row>
    <row r="25" spans="1:21" ht="12.75">
      <c r="A25" s="232">
        <v>1613</v>
      </c>
      <c r="B25" s="233">
        <v>14</v>
      </c>
      <c r="C25" s="234" t="s">
        <v>9</v>
      </c>
      <c r="D25" s="235" t="s">
        <v>10</v>
      </c>
      <c r="E25" s="209">
        <v>216.7</v>
      </c>
      <c r="F25" s="3" t="s">
        <v>492</v>
      </c>
      <c r="G25" s="643">
        <v>47.3</v>
      </c>
      <c r="H25" s="3" t="s">
        <v>496</v>
      </c>
      <c r="I25" s="3"/>
      <c r="J25" s="3"/>
      <c r="K25" s="3" t="s">
        <v>488</v>
      </c>
      <c r="L25" s="3" t="s">
        <v>493</v>
      </c>
      <c r="M25" s="3">
        <v>97.5</v>
      </c>
      <c r="N25" s="3" t="s">
        <v>488</v>
      </c>
      <c r="O25" s="3" t="s">
        <v>494</v>
      </c>
      <c r="P25" s="643">
        <v>71.9</v>
      </c>
      <c r="Q25" s="231" t="s">
        <v>488</v>
      </c>
      <c r="R25" s="3">
        <f t="shared" si="0"/>
        <v>216.70000000000002</v>
      </c>
      <c r="S25" s="613">
        <v>71.9</v>
      </c>
      <c r="T25">
        <v>47.3</v>
      </c>
      <c r="U25">
        <f>SUM(S25:T25)</f>
        <v>119.2</v>
      </c>
    </row>
    <row r="26" spans="1:19" ht="12.75">
      <c r="A26" s="232">
        <v>1614</v>
      </c>
      <c r="B26" s="233">
        <v>15</v>
      </c>
      <c r="C26" s="3" t="s">
        <v>11</v>
      </c>
      <c r="D26" s="235">
        <v>47</v>
      </c>
      <c r="E26" s="209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0"/>
        <v>0</v>
      </c>
      <c r="S26" s="613"/>
    </row>
    <row r="27" spans="1:19" ht="12.75">
      <c r="A27" s="232">
        <v>1615</v>
      </c>
      <c r="B27" s="233">
        <v>16</v>
      </c>
      <c r="C27" s="234" t="s">
        <v>9</v>
      </c>
      <c r="D27" s="235">
        <v>130</v>
      </c>
      <c r="E27" s="209">
        <v>115.2</v>
      </c>
      <c r="F27" s="3" t="s">
        <v>495</v>
      </c>
      <c r="G27" s="643">
        <v>109.5</v>
      </c>
      <c r="H27" s="231" t="s">
        <v>488</v>
      </c>
      <c r="I27" s="3" t="s">
        <v>497</v>
      </c>
      <c r="J27" s="643">
        <v>52.8</v>
      </c>
      <c r="K27" s="3" t="s">
        <v>488</v>
      </c>
      <c r="L27" s="3"/>
      <c r="M27" s="645"/>
      <c r="N27" s="3"/>
      <c r="O27" s="3"/>
      <c r="P27" s="3"/>
      <c r="Q27" s="3"/>
      <c r="R27" s="3">
        <f t="shared" si="0"/>
        <v>162.3</v>
      </c>
      <c r="S27" s="613">
        <v>162.3</v>
      </c>
    </row>
    <row r="28" spans="1:19" ht="12.75">
      <c r="A28" s="232">
        <v>1616</v>
      </c>
      <c r="B28" s="233">
        <v>17</v>
      </c>
      <c r="C28" s="3" t="s">
        <v>12</v>
      </c>
      <c r="D28" s="235">
        <v>40</v>
      </c>
      <c r="E28" s="209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0"/>
        <v>0</v>
      </c>
      <c r="S28" s="613"/>
    </row>
    <row r="29" spans="1:19" ht="12.75">
      <c r="A29" s="232">
        <v>1617</v>
      </c>
      <c r="B29" s="233">
        <v>18</v>
      </c>
      <c r="C29" s="234" t="s">
        <v>9</v>
      </c>
      <c r="D29" s="235" t="s">
        <v>13</v>
      </c>
      <c r="E29" s="209">
        <v>184.2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 t="shared" si="0"/>
        <v>0</v>
      </c>
      <c r="S29" s="613"/>
    </row>
    <row r="30" spans="1:19" ht="12.75">
      <c r="A30" s="232">
        <v>1618</v>
      </c>
      <c r="B30" s="233">
        <v>19</v>
      </c>
      <c r="C30" s="234" t="s">
        <v>9</v>
      </c>
      <c r="D30" s="235" t="s">
        <v>14</v>
      </c>
      <c r="E30" s="210">
        <v>292.6</v>
      </c>
      <c r="F30" s="3" t="s">
        <v>498</v>
      </c>
      <c r="G30" s="646">
        <v>292.6</v>
      </c>
      <c r="H30" s="231" t="s">
        <v>488</v>
      </c>
      <c r="I30" s="3"/>
      <c r="J30" s="3"/>
      <c r="K30" s="3"/>
      <c r="L30" s="3"/>
      <c r="M30" s="3"/>
      <c r="N30" s="3"/>
      <c r="O30" s="3"/>
      <c r="P30" s="3"/>
      <c r="Q30" s="3"/>
      <c r="R30" s="3">
        <f t="shared" si="0"/>
        <v>292.6</v>
      </c>
      <c r="S30" s="613">
        <v>292.6</v>
      </c>
    </row>
    <row r="31" spans="1:19" ht="12.75">
      <c r="A31" s="232">
        <v>1631</v>
      </c>
      <c r="B31" s="233">
        <v>20</v>
      </c>
      <c r="C31" s="3" t="s">
        <v>12</v>
      </c>
      <c r="D31" s="235">
        <v>44</v>
      </c>
      <c r="E31" s="209">
        <v>122.7</v>
      </c>
      <c r="F31" s="1" t="s">
        <v>513</v>
      </c>
      <c r="G31" s="238"/>
      <c r="H31" s="3"/>
      <c r="I31" s="3"/>
      <c r="J31" s="3"/>
      <c r="K31" s="3"/>
      <c r="L31" s="3"/>
      <c r="M31" s="3"/>
      <c r="N31" s="3"/>
      <c r="O31" s="3" t="s">
        <v>465</v>
      </c>
      <c r="P31" s="659"/>
      <c r="Q31" s="3"/>
      <c r="R31" s="3">
        <f t="shared" si="0"/>
        <v>0</v>
      </c>
      <c r="S31" s="613"/>
    </row>
    <row r="32" spans="1:19" ht="12.75">
      <c r="A32" s="232">
        <v>1642</v>
      </c>
      <c r="B32" s="233">
        <v>21</v>
      </c>
      <c r="C32" s="3" t="s">
        <v>15</v>
      </c>
      <c r="D32" s="235">
        <v>1</v>
      </c>
      <c r="E32" s="209">
        <v>65.4</v>
      </c>
      <c r="F32" s="3"/>
      <c r="G32" s="209"/>
      <c r="H32" s="231"/>
      <c r="I32" s="3"/>
      <c r="J32" s="3"/>
      <c r="K32" s="3"/>
      <c r="L32" s="3"/>
      <c r="M32" s="3"/>
      <c r="N32" s="3"/>
      <c r="O32" s="3" t="s">
        <v>465</v>
      </c>
      <c r="P32" s="647">
        <f>SUM(E32-G32-J32)</f>
        <v>65.4</v>
      </c>
      <c r="Q32" s="3"/>
      <c r="R32" s="3">
        <f t="shared" si="0"/>
        <v>65.4</v>
      </c>
      <c r="S32" s="613"/>
    </row>
    <row r="33" spans="1:19" ht="12.75">
      <c r="A33" s="232">
        <v>1649</v>
      </c>
      <c r="B33" s="233">
        <v>22</v>
      </c>
      <c r="C33" s="3" t="s">
        <v>16</v>
      </c>
      <c r="D33" s="235">
        <v>23</v>
      </c>
      <c r="E33" s="209"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 t="shared" si="0"/>
        <v>0</v>
      </c>
      <c r="S33" s="613"/>
    </row>
    <row r="34" spans="1:19" ht="12.75">
      <c r="A34" s="232">
        <v>1650</v>
      </c>
      <c r="B34" s="233">
        <v>23</v>
      </c>
      <c r="C34" s="3" t="s">
        <v>16</v>
      </c>
      <c r="D34" s="235">
        <v>24</v>
      </c>
      <c r="E34" s="209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 t="shared" si="0"/>
        <v>0</v>
      </c>
      <c r="S34" s="613"/>
    </row>
    <row r="35" spans="1:19" ht="12.75">
      <c r="A35" s="232">
        <v>1651</v>
      </c>
      <c r="B35" s="233">
        <v>24</v>
      </c>
      <c r="C35" s="3" t="s">
        <v>16</v>
      </c>
      <c r="D35" s="235">
        <v>25</v>
      </c>
      <c r="E35" s="209"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f t="shared" si="0"/>
        <v>0</v>
      </c>
      <c r="S35" s="613"/>
    </row>
    <row r="36" spans="1:19" ht="12.75">
      <c r="A36" s="232">
        <v>1652</v>
      </c>
      <c r="B36" s="233">
        <v>25</v>
      </c>
      <c r="C36" s="3" t="s">
        <v>16</v>
      </c>
      <c r="D36" s="235">
        <v>26</v>
      </c>
      <c r="E36" s="209"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f t="shared" si="0"/>
        <v>0</v>
      </c>
      <c r="S36" s="613"/>
    </row>
    <row r="37" spans="1:19" ht="12.75">
      <c r="A37" s="232">
        <v>1657</v>
      </c>
      <c r="B37" s="233">
        <v>26</v>
      </c>
      <c r="C37" s="234" t="s">
        <v>9</v>
      </c>
      <c r="D37" s="235">
        <v>114</v>
      </c>
      <c r="E37" s="209"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 t="shared" si="0"/>
        <v>0</v>
      </c>
      <c r="S37" s="613"/>
    </row>
    <row r="38" spans="1:19" ht="12.75">
      <c r="A38" s="232">
        <v>1658</v>
      </c>
      <c r="B38" s="233">
        <v>27</v>
      </c>
      <c r="C38" s="234" t="s">
        <v>9</v>
      </c>
      <c r="D38" s="235" t="s">
        <v>17</v>
      </c>
      <c r="E38" s="209"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f t="shared" si="0"/>
        <v>0</v>
      </c>
      <c r="S38" s="613"/>
    </row>
    <row r="39" spans="1:19" ht="12.75">
      <c r="A39" s="232">
        <v>1659</v>
      </c>
      <c r="B39" s="233">
        <v>28</v>
      </c>
      <c r="C39" s="234" t="s">
        <v>9</v>
      </c>
      <c r="D39" s="235" t="s">
        <v>18</v>
      </c>
      <c r="E39" s="209"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f t="shared" si="0"/>
        <v>0</v>
      </c>
      <c r="S39" s="613"/>
    </row>
    <row r="40" spans="1:19" ht="12.75">
      <c r="A40" s="232">
        <v>1660</v>
      </c>
      <c r="B40" s="233">
        <v>29</v>
      </c>
      <c r="C40" s="234" t="s">
        <v>9</v>
      </c>
      <c r="D40" s="235" t="s">
        <v>19</v>
      </c>
      <c r="E40" s="209"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f t="shared" si="0"/>
        <v>0</v>
      </c>
      <c r="S40" s="613"/>
    </row>
    <row r="41" spans="1:19" ht="12.75">
      <c r="A41" s="232">
        <v>1663</v>
      </c>
      <c r="B41" s="233">
        <v>30</v>
      </c>
      <c r="C41" s="234" t="s">
        <v>9</v>
      </c>
      <c r="D41" s="235">
        <v>106</v>
      </c>
      <c r="E41" s="210">
        <v>994.5</v>
      </c>
      <c r="F41" s="3" t="s">
        <v>511</v>
      </c>
      <c r="G41" s="643">
        <v>259.8</v>
      </c>
      <c r="H41" s="3" t="s">
        <v>496</v>
      </c>
      <c r="I41" s="3" t="s">
        <v>512</v>
      </c>
      <c r="J41" s="643">
        <v>491.2</v>
      </c>
      <c r="K41" s="3" t="s">
        <v>496</v>
      </c>
      <c r="L41" s="3"/>
      <c r="M41" s="648"/>
      <c r="N41" s="3"/>
      <c r="O41" s="3" t="s">
        <v>465</v>
      </c>
      <c r="P41" s="647">
        <f>SUM(E41-G41-J41)</f>
        <v>243.50000000000006</v>
      </c>
      <c r="Q41" s="3"/>
      <c r="R41" s="3">
        <f t="shared" si="0"/>
        <v>994.5</v>
      </c>
      <c r="S41" s="613">
        <v>751</v>
      </c>
    </row>
    <row r="42" spans="1:19" ht="12.75">
      <c r="A42" s="232">
        <v>1664</v>
      </c>
      <c r="B42" s="233">
        <v>31</v>
      </c>
      <c r="C42" s="3" t="s">
        <v>20</v>
      </c>
      <c r="D42" s="235">
        <v>59</v>
      </c>
      <c r="E42" s="209"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f t="shared" si="0"/>
        <v>0</v>
      </c>
      <c r="S42" s="613"/>
    </row>
    <row r="43" spans="1:19" ht="12.75">
      <c r="A43" s="232">
        <v>1665</v>
      </c>
      <c r="B43" s="233">
        <v>32</v>
      </c>
      <c r="C43" s="3" t="s">
        <v>20</v>
      </c>
      <c r="D43" s="235">
        <v>61</v>
      </c>
      <c r="E43" s="209"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f t="shared" si="0"/>
        <v>0</v>
      </c>
      <c r="S43" s="613"/>
    </row>
    <row r="44" spans="1:19" ht="12.75">
      <c r="A44" s="232">
        <v>1666</v>
      </c>
      <c r="B44" s="233">
        <v>33</v>
      </c>
      <c r="C44" s="3" t="s">
        <v>20</v>
      </c>
      <c r="D44" s="235">
        <v>63</v>
      </c>
      <c r="E44" s="209"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f t="shared" si="0"/>
        <v>0</v>
      </c>
      <c r="S44" s="613"/>
    </row>
    <row r="45" spans="1:19" ht="12.75">
      <c r="A45" s="232">
        <v>1667</v>
      </c>
      <c r="B45" s="233">
        <v>34</v>
      </c>
      <c r="C45" s="3" t="s">
        <v>20</v>
      </c>
      <c r="D45" s="235">
        <v>67</v>
      </c>
      <c r="E45" s="209"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f t="shared" si="0"/>
        <v>0</v>
      </c>
      <c r="S45" s="613"/>
    </row>
    <row r="46" spans="1:19" ht="12.75">
      <c r="A46" s="232">
        <v>1668</v>
      </c>
      <c r="B46" s="233">
        <v>35</v>
      </c>
      <c r="C46" s="3" t="s">
        <v>20</v>
      </c>
      <c r="D46" s="235">
        <v>69</v>
      </c>
      <c r="E46" s="209"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f t="shared" si="0"/>
        <v>0</v>
      </c>
      <c r="S46" s="613"/>
    </row>
    <row r="47" spans="1:19" ht="12.75">
      <c r="A47" s="232">
        <v>1669</v>
      </c>
      <c r="B47" s="233">
        <v>36</v>
      </c>
      <c r="C47" s="3" t="s">
        <v>20</v>
      </c>
      <c r="D47" s="235">
        <v>65</v>
      </c>
      <c r="E47" s="209"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f t="shared" si="0"/>
        <v>0</v>
      </c>
      <c r="S47" s="613"/>
    </row>
    <row r="48" spans="1:19" ht="12.75">
      <c r="A48" s="232">
        <v>1670</v>
      </c>
      <c r="B48" s="233">
        <v>37</v>
      </c>
      <c r="C48" s="3" t="s">
        <v>20</v>
      </c>
      <c r="D48" s="235">
        <v>81</v>
      </c>
      <c r="E48" s="209"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f t="shared" si="0"/>
        <v>0</v>
      </c>
      <c r="S48" s="613"/>
    </row>
    <row r="49" spans="1:19" ht="12.75">
      <c r="A49" s="232">
        <v>1671</v>
      </c>
      <c r="B49" s="233">
        <v>38</v>
      </c>
      <c r="C49" s="3" t="s">
        <v>20</v>
      </c>
      <c r="D49" s="235">
        <v>85</v>
      </c>
      <c r="E49" s="209"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f t="shared" si="0"/>
        <v>0</v>
      </c>
      <c r="S49" s="613"/>
    </row>
    <row r="50" spans="1:19" ht="12.75">
      <c r="A50" s="232">
        <v>1672</v>
      </c>
      <c r="B50" s="233">
        <v>39</v>
      </c>
      <c r="C50" s="3" t="s">
        <v>20</v>
      </c>
      <c r="D50" s="235">
        <v>87</v>
      </c>
      <c r="E50" s="209"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f t="shared" si="0"/>
        <v>0</v>
      </c>
      <c r="S50" s="613"/>
    </row>
    <row r="51" spans="1:19" ht="12.75">
      <c r="A51" s="232">
        <v>1673</v>
      </c>
      <c r="B51" s="233">
        <v>40</v>
      </c>
      <c r="C51" s="3" t="s">
        <v>20</v>
      </c>
      <c r="D51" s="235">
        <v>83</v>
      </c>
      <c r="E51" s="209">
        <v>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f t="shared" si="0"/>
        <v>0</v>
      </c>
      <c r="S51" s="613"/>
    </row>
    <row r="52" spans="1:19" ht="12.75">
      <c r="A52" s="232">
        <v>1674</v>
      </c>
      <c r="B52" s="233">
        <v>41</v>
      </c>
      <c r="C52" s="3" t="s">
        <v>20</v>
      </c>
      <c r="D52" s="235">
        <v>91</v>
      </c>
      <c r="E52" s="209"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f t="shared" si="0"/>
        <v>0</v>
      </c>
      <c r="S52" s="613"/>
    </row>
    <row r="53" spans="1:19" ht="12.75">
      <c r="A53" s="232">
        <v>1675</v>
      </c>
      <c r="B53" s="233">
        <v>42</v>
      </c>
      <c r="C53" s="3" t="s">
        <v>9</v>
      </c>
      <c r="D53" s="235" t="s">
        <v>42</v>
      </c>
      <c r="E53" s="210">
        <v>243.6</v>
      </c>
      <c r="F53" s="3" t="s">
        <v>499</v>
      </c>
      <c r="G53" s="643">
        <v>243.6</v>
      </c>
      <c r="H53" s="3" t="s">
        <v>496</v>
      </c>
      <c r="I53" s="3" t="s">
        <v>500</v>
      </c>
      <c r="J53" s="643">
        <v>21.1</v>
      </c>
      <c r="K53" s="3" t="s">
        <v>496</v>
      </c>
      <c r="L53" s="3"/>
      <c r="M53" s="3"/>
      <c r="N53" s="3"/>
      <c r="O53" s="3"/>
      <c r="P53" s="3"/>
      <c r="Q53" s="3"/>
      <c r="R53" s="3">
        <f t="shared" si="0"/>
        <v>264.7</v>
      </c>
      <c r="S53" s="613">
        <v>264.7</v>
      </c>
    </row>
    <row r="54" spans="1:19" ht="12.75">
      <c r="A54" s="232">
        <v>1676</v>
      </c>
      <c r="B54" s="233">
        <v>43</v>
      </c>
      <c r="C54" s="3" t="s">
        <v>9</v>
      </c>
      <c r="D54" s="235" t="s">
        <v>388</v>
      </c>
      <c r="E54" s="210"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f t="shared" si="0"/>
        <v>0</v>
      </c>
      <c r="S54" s="613"/>
    </row>
    <row r="55" spans="1:19" ht="12.75">
      <c r="A55" s="232">
        <v>3039</v>
      </c>
      <c r="B55" s="233">
        <v>44</v>
      </c>
      <c r="C55" s="3" t="s">
        <v>36</v>
      </c>
      <c r="D55" s="235">
        <v>22</v>
      </c>
      <c r="E55" s="214">
        <v>872</v>
      </c>
      <c r="F55" s="3"/>
      <c r="G55" s="646">
        <v>872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f t="shared" si="0"/>
        <v>872</v>
      </c>
      <c r="S55" s="613">
        <v>872</v>
      </c>
    </row>
    <row r="56" spans="1:19" ht="12.75">
      <c r="A56" s="232">
        <v>4709</v>
      </c>
      <c r="B56" s="233">
        <v>45</v>
      </c>
      <c r="C56" s="3" t="s">
        <v>21</v>
      </c>
      <c r="D56" s="235">
        <v>10</v>
      </c>
      <c r="E56" s="209"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f t="shared" si="0"/>
        <v>0</v>
      </c>
      <c r="S56" s="613"/>
    </row>
    <row r="57" spans="1:19" ht="12.75">
      <c r="A57" s="232">
        <v>5544</v>
      </c>
      <c r="B57" s="233">
        <v>46</v>
      </c>
      <c r="C57" s="3" t="s">
        <v>22</v>
      </c>
      <c r="D57" s="235">
        <v>136</v>
      </c>
      <c r="E57" s="209"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f t="shared" si="0"/>
        <v>0</v>
      </c>
      <c r="S57" s="613"/>
    </row>
    <row r="58" spans="1:19" ht="12.75">
      <c r="A58" s="232">
        <v>5612</v>
      </c>
      <c r="B58" s="233">
        <v>47</v>
      </c>
      <c r="C58" s="3" t="s">
        <v>23</v>
      </c>
      <c r="D58" s="235">
        <v>23</v>
      </c>
      <c r="E58" s="209">
        <v>553.8</v>
      </c>
      <c r="F58" s="3" t="s">
        <v>501</v>
      </c>
      <c r="G58" s="643">
        <v>553.8</v>
      </c>
      <c r="H58" s="3" t="s">
        <v>496</v>
      </c>
      <c r="I58" s="3"/>
      <c r="J58" s="3"/>
      <c r="K58" s="3"/>
      <c r="L58" s="3"/>
      <c r="M58" s="3"/>
      <c r="N58" s="3"/>
      <c r="O58" s="3"/>
      <c r="P58" s="3"/>
      <c r="Q58" s="3"/>
      <c r="R58" s="3">
        <f t="shared" si="0"/>
        <v>553.8</v>
      </c>
      <c r="S58" s="613">
        <v>553.8</v>
      </c>
    </row>
    <row r="59" spans="1:19" ht="12.75">
      <c r="A59" s="232"/>
      <c r="B59" s="233">
        <v>48</v>
      </c>
      <c r="C59" s="3" t="s">
        <v>470</v>
      </c>
      <c r="D59" s="235">
        <v>52</v>
      </c>
      <c r="E59" s="209">
        <v>274.2</v>
      </c>
      <c r="F59" s="3" t="s">
        <v>81</v>
      </c>
      <c r="G59" s="643">
        <v>78.6</v>
      </c>
      <c r="H59" s="231" t="s">
        <v>488</v>
      </c>
      <c r="I59" s="3" t="s">
        <v>502</v>
      </c>
      <c r="J59" s="643">
        <v>82</v>
      </c>
      <c r="K59" s="231" t="s">
        <v>488</v>
      </c>
      <c r="L59" s="3" t="s">
        <v>503</v>
      </c>
      <c r="M59" s="643">
        <v>44.2</v>
      </c>
      <c r="N59" s="231" t="s">
        <v>488</v>
      </c>
      <c r="O59" s="3"/>
      <c r="P59" s="649">
        <f>SUM(E59-G59-J59-M59)</f>
        <v>69.39999999999999</v>
      </c>
      <c r="Q59" s="3"/>
      <c r="R59" s="3">
        <f t="shared" si="0"/>
        <v>274.2</v>
      </c>
      <c r="S59" s="613">
        <v>274.2</v>
      </c>
    </row>
    <row r="60" spans="1:19" ht="12.75">
      <c r="A60" s="232">
        <v>5969</v>
      </c>
      <c r="B60" s="233">
        <v>49</v>
      </c>
      <c r="C60" s="3" t="s">
        <v>4</v>
      </c>
      <c r="D60" s="235">
        <v>7</v>
      </c>
      <c r="E60" s="209"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f t="shared" si="0"/>
        <v>0</v>
      </c>
      <c r="S60" s="613"/>
    </row>
    <row r="61" spans="1:19" ht="12.75">
      <c r="A61" s="232">
        <v>6058</v>
      </c>
      <c r="B61" s="233">
        <v>50</v>
      </c>
      <c r="C61" s="3" t="s">
        <v>24</v>
      </c>
      <c r="D61" s="235">
        <v>54</v>
      </c>
      <c r="E61" s="209">
        <v>109.4</v>
      </c>
      <c r="F61" s="3" t="s">
        <v>509</v>
      </c>
      <c r="G61" s="644">
        <v>109.4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f t="shared" si="0"/>
        <v>109.4</v>
      </c>
      <c r="S61" s="613">
        <v>109.4</v>
      </c>
    </row>
    <row r="62" spans="1:19" ht="12.75">
      <c r="A62" s="232">
        <v>6064</v>
      </c>
      <c r="B62" s="233">
        <v>51</v>
      </c>
      <c r="C62" s="234" t="s">
        <v>9</v>
      </c>
      <c r="D62" s="235">
        <v>88</v>
      </c>
      <c r="E62" s="209">
        <v>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f t="shared" si="0"/>
        <v>0</v>
      </c>
      <c r="S62" s="613"/>
    </row>
    <row r="63" spans="1:19" ht="12.75">
      <c r="A63" s="232">
        <v>6068</v>
      </c>
      <c r="B63" s="233">
        <v>52</v>
      </c>
      <c r="C63" s="234" t="s">
        <v>9</v>
      </c>
      <c r="D63" s="235">
        <v>56</v>
      </c>
      <c r="E63" s="209"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>
        <f t="shared" si="0"/>
        <v>0</v>
      </c>
      <c r="S63" s="613"/>
    </row>
    <row r="64" spans="1:19" ht="12.75">
      <c r="A64" s="232">
        <v>6092</v>
      </c>
      <c r="B64" s="233">
        <v>53</v>
      </c>
      <c r="C64" s="234" t="s">
        <v>9</v>
      </c>
      <c r="D64" s="235" t="s">
        <v>25</v>
      </c>
      <c r="E64" s="209"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f t="shared" si="0"/>
        <v>0</v>
      </c>
      <c r="S64" s="613"/>
    </row>
    <row r="65" spans="1:19" ht="12.75">
      <c r="A65" s="232">
        <v>6096</v>
      </c>
      <c r="B65" s="233">
        <v>54</v>
      </c>
      <c r="C65" s="234" t="s">
        <v>9</v>
      </c>
      <c r="D65" s="235">
        <v>62</v>
      </c>
      <c r="E65" s="209">
        <v>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f t="shared" si="0"/>
        <v>0</v>
      </c>
      <c r="S65" s="613"/>
    </row>
    <row r="66" spans="1:19" ht="12.75">
      <c r="A66" s="232">
        <v>6129</v>
      </c>
      <c r="B66" s="233">
        <v>55</v>
      </c>
      <c r="C66" s="3" t="s">
        <v>26</v>
      </c>
      <c r="D66" s="235">
        <v>15</v>
      </c>
      <c r="E66" s="209"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f t="shared" si="0"/>
        <v>0</v>
      </c>
      <c r="S66" s="613"/>
    </row>
    <row r="67" spans="1:19" ht="12.75">
      <c r="A67" s="232">
        <v>6145</v>
      </c>
      <c r="B67" s="233">
        <v>56</v>
      </c>
      <c r="C67" s="234" t="s">
        <v>9</v>
      </c>
      <c r="D67" s="235">
        <v>54</v>
      </c>
      <c r="E67" s="209">
        <v>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f t="shared" si="0"/>
        <v>0</v>
      </c>
      <c r="S67" s="613"/>
    </row>
    <row r="68" spans="1:19" ht="12.75">
      <c r="A68" s="232">
        <v>6159</v>
      </c>
      <c r="B68" s="233">
        <v>57</v>
      </c>
      <c r="C68" s="3" t="s">
        <v>28</v>
      </c>
      <c r="D68" s="235">
        <v>18</v>
      </c>
      <c r="E68" s="209">
        <v>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f t="shared" si="0"/>
        <v>0</v>
      </c>
      <c r="S68" s="613"/>
    </row>
    <row r="69" spans="1:19" ht="12.75">
      <c r="A69" s="232">
        <v>6163</v>
      </c>
      <c r="B69" s="233">
        <v>58</v>
      </c>
      <c r="C69" s="3" t="s">
        <v>29</v>
      </c>
      <c r="D69" s="235">
        <v>37</v>
      </c>
      <c r="E69" s="209"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>
        <f t="shared" si="0"/>
        <v>0</v>
      </c>
      <c r="S69" s="613"/>
    </row>
    <row r="70" spans="1:19" ht="12.75">
      <c r="A70" s="232">
        <v>6169</v>
      </c>
      <c r="B70" s="233">
        <v>59</v>
      </c>
      <c r="C70" s="3" t="s">
        <v>29</v>
      </c>
      <c r="D70" s="235">
        <v>39</v>
      </c>
      <c r="E70" s="209"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f t="shared" si="0"/>
        <v>0</v>
      </c>
      <c r="S70" s="613"/>
    </row>
    <row r="71" spans="1:19" ht="12.75">
      <c r="A71" s="232">
        <v>6172</v>
      </c>
      <c r="B71" s="233">
        <v>60</v>
      </c>
      <c r="C71" s="3" t="s">
        <v>28</v>
      </c>
      <c r="D71" s="235">
        <v>23</v>
      </c>
      <c r="E71" s="210">
        <v>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f t="shared" si="0"/>
        <v>0</v>
      </c>
      <c r="S71" s="613"/>
    </row>
    <row r="72" spans="1:19" ht="12.75">
      <c r="A72" s="232">
        <v>6186</v>
      </c>
      <c r="B72" s="233">
        <v>61</v>
      </c>
      <c r="C72" s="3" t="s">
        <v>29</v>
      </c>
      <c r="D72" s="235">
        <v>45</v>
      </c>
      <c r="E72" s="209">
        <v>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f t="shared" si="0"/>
        <v>0</v>
      </c>
      <c r="S72" s="613"/>
    </row>
    <row r="73" spans="1:19" ht="12.75">
      <c r="A73" s="232">
        <v>6203</v>
      </c>
      <c r="B73" s="233">
        <v>62</v>
      </c>
      <c r="C73" s="3" t="s">
        <v>30</v>
      </c>
      <c r="D73" s="235" t="s">
        <v>31</v>
      </c>
      <c r="E73" s="209">
        <v>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f t="shared" si="0"/>
        <v>0</v>
      </c>
      <c r="S73" s="613"/>
    </row>
    <row r="74" spans="1:19" ht="12.75">
      <c r="A74" s="232">
        <v>6210</v>
      </c>
      <c r="B74" s="233">
        <v>63</v>
      </c>
      <c r="C74" s="3" t="s">
        <v>26</v>
      </c>
      <c r="D74" s="235">
        <v>17</v>
      </c>
      <c r="E74" s="209">
        <v>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f t="shared" si="0"/>
        <v>0</v>
      </c>
      <c r="S74" s="613"/>
    </row>
    <row r="75" spans="1:19" ht="12.75">
      <c r="A75" s="232">
        <v>6226</v>
      </c>
      <c r="B75" s="233">
        <v>64</v>
      </c>
      <c r="C75" s="3" t="s">
        <v>27</v>
      </c>
      <c r="D75" s="235">
        <v>29</v>
      </c>
      <c r="E75" s="209">
        <v>34.3</v>
      </c>
      <c r="F75" s="3"/>
      <c r="G75" s="3"/>
      <c r="H75" s="3"/>
      <c r="I75" s="3"/>
      <c r="J75" s="3"/>
      <c r="K75" s="3"/>
      <c r="L75" s="3"/>
      <c r="M75" s="3"/>
      <c r="N75" s="3"/>
      <c r="O75" s="3" t="s">
        <v>465</v>
      </c>
      <c r="P75" s="647">
        <f>SUM(E75-G75-J75)</f>
        <v>34.3</v>
      </c>
      <c r="Q75" s="3"/>
      <c r="R75" s="3">
        <f t="shared" si="0"/>
        <v>34.3</v>
      </c>
      <c r="S75" s="613">
        <v>14.5</v>
      </c>
    </row>
    <row r="76" spans="1:19" ht="12.75">
      <c r="A76" s="232">
        <v>6227</v>
      </c>
      <c r="B76" s="233">
        <v>65</v>
      </c>
      <c r="C76" s="3" t="s">
        <v>32</v>
      </c>
      <c r="D76" s="235">
        <v>30</v>
      </c>
      <c r="E76" s="209">
        <v>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f t="shared" si="0"/>
        <v>0</v>
      </c>
      <c r="S76" s="613"/>
    </row>
    <row r="77" spans="1:19" ht="12.75">
      <c r="A77" s="232">
        <v>6395</v>
      </c>
      <c r="B77" s="233">
        <v>66</v>
      </c>
      <c r="C77" s="3" t="s">
        <v>33</v>
      </c>
      <c r="D77" s="235">
        <v>183</v>
      </c>
      <c r="E77" s="209">
        <v>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f aca="true" t="shared" si="1" ref="R77:R86">SUM(G77+J77+M77+P77)</f>
        <v>0</v>
      </c>
      <c r="S77" s="613"/>
    </row>
    <row r="78" spans="1:19" ht="12.75">
      <c r="A78" s="232">
        <v>6405</v>
      </c>
      <c r="B78" s="233">
        <v>67</v>
      </c>
      <c r="C78" s="3" t="s">
        <v>34</v>
      </c>
      <c r="D78" s="235">
        <v>1</v>
      </c>
      <c r="E78" s="209">
        <v>211.3</v>
      </c>
      <c r="F78" s="3" t="s">
        <v>504</v>
      </c>
      <c r="G78" s="643">
        <v>105.8</v>
      </c>
      <c r="H78" s="231" t="s">
        <v>488</v>
      </c>
      <c r="I78" s="3"/>
      <c r="J78" s="3"/>
      <c r="K78" s="3"/>
      <c r="L78" s="3"/>
      <c r="M78" s="3"/>
      <c r="N78" s="3"/>
      <c r="O78" s="3" t="s">
        <v>465</v>
      </c>
      <c r="P78" s="647">
        <f>SUM(E78-G78-J78)</f>
        <v>105.50000000000001</v>
      </c>
      <c r="Q78" s="3"/>
      <c r="R78" s="3">
        <f t="shared" si="1"/>
        <v>211.3</v>
      </c>
      <c r="S78" s="613">
        <v>105.8</v>
      </c>
    </row>
    <row r="79" spans="1:19" ht="12.75">
      <c r="A79" s="232">
        <v>6407</v>
      </c>
      <c r="B79" s="233">
        <v>68</v>
      </c>
      <c r="C79" s="3" t="s">
        <v>35</v>
      </c>
      <c r="D79" s="235">
        <v>9</v>
      </c>
      <c r="E79" s="209">
        <v>110.7</v>
      </c>
      <c r="F79" s="3" t="s">
        <v>505</v>
      </c>
      <c r="G79" s="3">
        <v>110.7</v>
      </c>
      <c r="H79" s="231" t="s">
        <v>488</v>
      </c>
      <c r="I79" s="3"/>
      <c r="J79" s="3"/>
      <c r="K79" s="3"/>
      <c r="L79" s="3"/>
      <c r="M79" s="3"/>
      <c r="N79" s="3"/>
      <c r="O79" s="3"/>
      <c r="P79" s="3"/>
      <c r="Q79" s="3"/>
      <c r="R79" s="3">
        <f t="shared" si="1"/>
        <v>110.7</v>
      </c>
      <c r="S79" s="613">
        <v>110.7</v>
      </c>
    </row>
    <row r="80" spans="1:19" ht="12.75">
      <c r="A80" s="232">
        <v>6433</v>
      </c>
      <c r="B80" s="233">
        <v>69</v>
      </c>
      <c r="C80" s="3" t="s">
        <v>36</v>
      </c>
      <c r="D80" s="235">
        <v>39</v>
      </c>
      <c r="E80" s="209">
        <v>114.4</v>
      </c>
      <c r="F80" s="3" t="s">
        <v>506</v>
      </c>
      <c r="G80" s="643">
        <v>41.2</v>
      </c>
      <c r="H80" s="231" t="s">
        <v>488</v>
      </c>
      <c r="I80" s="4" t="s">
        <v>507</v>
      </c>
      <c r="J80" s="650">
        <v>39.9</v>
      </c>
      <c r="K80" s="3"/>
      <c r="L80" s="3" t="s">
        <v>508</v>
      </c>
      <c r="M80" s="3"/>
      <c r="N80" s="3"/>
      <c r="O80" s="3" t="s">
        <v>465</v>
      </c>
      <c r="P80" s="647">
        <f>SUM(E80-G80-J80)</f>
        <v>33.300000000000004</v>
      </c>
      <c r="Q80" s="3"/>
      <c r="R80" s="3">
        <f t="shared" si="1"/>
        <v>114.4</v>
      </c>
      <c r="S80" s="613">
        <v>81.1</v>
      </c>
    </row>
    <row r="81" spans="1:19" ht="12.75">
      <c r="A81" s="467">
        <v>6446</v>
      </c>
      <c r="B81" s="233">
        <v>70</v>
      </c>
      <c r="C81" s="3" t="s">
        <v>24</v>
      </c>
      <c r="D81" s="235">
        <v>8</v>
      </c>
      <c r="E81" s="209">
        <v>537.5</v>
      </c>
      <c r="F81" s="3" t="s">
        <v>777</v>
      </c>
      <c r="G81" s="3">
        <v>537.5</v>
      </c>
      <c r="H81" s="231"/>
      <c r="I81" s="4"/>
      <c r="J81" s="4"/>
      <c r="K81" s="3"/>
      <c r="L81" s="3"/>
      <c r="M81" s="3"/>
      <c r="N81" s="3"/>
      <c r="O81" s="3"/>
      <c r="P81" s="645"/>
      <c r="Q81" s="3"/>
      <c r="R81" s="3">
        <f t="shared" si="1"/>
        <v>537.5</v>
      </c>
      <c r="S81" s="674">
        <v>537.5</v>
      </c>
    </row>
    <row r="82" spans="1:19" ht="12.75">
      <c r="A82" s="232">
        <v>6504</v>
      </c>
      <c r="B82" s="233">
        <v>70</v>
      </c>
      <c r="C82" s="3" t="s">
        <v>37</v>
      </c>
      <c r="D82" s="235">
        <v>1</v>
      </c>
      <c r="E82" s="209">
        <v>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f t="shared" si="1"/>
        <v>0</v>
      </c>
      <c r="S82" s="613">
        <v>0</v>
      </c>
    </row>
    <row r="83" spans="1:19" ht="12.75">
      <c r="A83" s="232">
        <v>6513</v>
      </c>
      <c r="B83" s="233">
        <v>71</v>
      </c>
      <c r="C83" s="3" t="s">
        <v>37</v>
      </c>
      <c r="D83" s="235">
        <v>13</v>
      </c>
      <c r="E83" s="209">
        <v>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f t="shared" si="1"/>
        <v>0</v>
      </c>
      <c r="S83" s="613">
        <v>0</v>
      </c>
    </row>
    <row r="84" spans="1:19" ht="12.75">
      <c r="A84" s="232">
        <v>7707</v>
      </c>
      <c r="B84" s="233">
        <v>72</v>
      </c>
      <c r="C84" s="234" t="s">
        <v>9</v>
      </c>
      <c r="D84" s="235" t="s">
        <v>38</v>
      </c>
      <c r="E84" s="209">
        <v>85.1</v>
      </c>
      <c r="F84" s="3"/>
      <c r="G84" s="3">
        <v>85.1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f t="shared" si="1"/>
        <v>85.1</v>
      </c>
      <c r="S84" s="613">
        <v>85.1</v>
      </c>
    </row>
    <row r="85" spans="1:19" ht="12.75">
      <c r="A85" s="232">
        <v>7710</v>
      </c>
      <c r="B85" s="233">
        <v>73</v>
      </c>
      <c r="C85" s="3" t="s">
        <v>29</v>
      </c>
      <c r="D85" s="235">
        <v>43</v>
      </c>
      <c r="E85" s="209">
        <v>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f t="shared" si="1"/>
        <v>0</v>
      </c>
      <c r="S85" s="613"/>
    </row>
    <row r="86" spans="1:19" ht="13.5" thickBot="1">
      <c r="A86" s="232">
        <v>7711</v>
      </c>
      <c r="B86" s="233">
        <v>74</v>
      </c>
      <c r="C86" s="3" t="s">
        <v>5</v>
      </c>
      <c r="D86" s="235">
        <v>32</v>
      </c>
      <c r="E86" s="209">
        <v>604.3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f t="shared" si="1"/>
        <v>0</v>
      </c>
      <c r="S86" s="605"/>
    </row>
    <row r="87" spans="1:19" ht="13.5" thickBot="1">
      <c r="A87" s="232"/>
      <c r="B87" s="3"/>
      <c r="C87" s="3" t="s">
        <v>3</v>
      </c>
      <c r="D87" s="3"/>
      <c r="E87" s="3">
        <f>SUM(E12:E86)</f>
        <v>6209.5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f>SUM(R11:R86)</f>
        <v>5363.799999999999</v>
      </c>
      <c r="S87" s="525">
        <f>SUM(S12:S86)</f>
        <v>4752.700000000001</v>
      </c>
    </row>
    <row r="98" ht="12.75">
      <c r="J98" s="658"/>
    </row>
  </sheetData>
  <sheetProtection/>
  <mergeCells count="2">
    <mergeCell ref="C3:D3"/>
    <mergeCell ref="F3:R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92"/>
  <sheetViews>
    <sheetView zoomScalePageLayoutView="0" workbookViewId="0" topLeftCell="A34">
      <selection activeCell="J43" sqref="J43"/>
    </sheetView>
  </sheetViews>
  <sheetFormatPr defaultColWidth="9.00390625" defaultRowHeight="12.75"/>
  <cols>
    <col min="1" max="1" width="5.375" style="0" customWidth="1"/>
    <col min="2" max="2" width="21.00390625" style="0" customWidth="1"/>
    <col min="5" max="5" width="11.00390625" style="0" customWidth="1"/>
    <col min="6" max="6" width="11.75390625" style="0" customWidth="1"/>
    <col min="13" max="13" width="9.875" style="0" customWidth="1"/>
  </cols>
  <sheetData>
    <row r="3" spans="1:13" ht="12.75">
      <c r="A3" s="590" t="s">
        <v>0</v>
      </c>
      <c r="B3" s="239" t="s">
        <v>1</v>
      </c>
      <c r="C3" s="599"/>
      <c r="D3" s="860" t="s">
        <v>749</v>
      </c>
      <c r="E3" s="860"/>
      <c r="F3" s="860"/>
      <c r="G3" s="860"/>
      <c r="H3" s="860"/>
      <c r="I3" s="860"/>
      <c r="J3" s="860"/>
      <c r="K3" s="860"/>
      <c r="L3" s="860"/>
      <c r="M3" s="861"/>
    </row>
    <row r="4" spans="1:13" ht="12.75">
      <c r="A4" s="596" t="s">
        <v>2</v>
      </c>
      <c r="B4" s="287"/>
      <c r="C4" s="592"/>
      <c r="D4" s="98"/>
      <c r="E4" s="98"/>
      <c r="F4" s="98"/>
      <c r="G4" s="98"/>
      <c r="H4" s="98"/>
      <c r="I4" s="98"/>
      <c r="J4" s="98"/>
      <c r="K4" s="98"/>
      <c r="L4" s="98"/>
      <c r="M4" s="594"/>
    </row>
    <row r="5" spans="1:13" ht="12.75">
      <c r="A5" s="596"/>
      <c r="B5" s="220" t="s">
        <v>7</v>
      </c>
      <c r="C5" s="220" t="s">
        <v>8</v>
      </c>
      <c r="D5" s="591" t="s">
        <v>43</v>
      </c>
      <c r="E5" s="595" t="s">
        <v>43</v>
      </c>
      <c r="F5" s="595" t="s">
        <v>533</v>
      </c>
      <c r="G5" s="595" t="s">
        <v>43</v>
      </c>
      <c r="H5" s="595" t="s">
        <v>533</v>
      </c>
      <c r="I5" s="595" t="s">
        <v>43</v>
      </c>
      <c r="J5" s="595" t="s">
        <v>533</v>
      </c>
      <c r="K5" s="595" t="s">
        <v>43</v>
      </c>
      <c r="L5" s="595" t="s">
        <v>533</v>
      </c>
      <c r="M5" s="595" t="s">
        <v>751</v>
      </c>
    </row>
    <row r="6" spans="1:13" ht="12.75">
      <c r="A6" s="596"/>
      <c r="B6" s="220"/>
      <c r="C6" s="220"/>
      <c r="D6" s="591" t="s">
        <v>742</v>
      </c>
      <c r="E6" s="595" t="s">
        <v>745</v>
      </c>
      <c r="F6" s="595" t="s">
        <v>746</v>
      </c>
      <c r="G6" s="595" t="s">
        <v>745</v>
      </c>
      <c r="H6" s="595" t="s">
        <v>746</v>
      </c>
      <c r="I6" s="595" t="s">
        <v>745</v>
      </c>
      <c r="J6" s="595" t="s">
        <v>746</v>
      </c>
      <c r="K6" s="595" t="s">
        <v>745</v>
      </c>
      <c r="L6" s="595" t="s">
        <v>746</v>
      </c>
      <c r="M6" s="595"/>
    </row>
    <row r="7" spans="1:13" ht="12.75">
      <c r="A7" s="596"/>
      <c r="B7" s="220"/>
      <c r="C7" s="220"/>
      <c r="D7" s="591"/>
      <c r="E7" s="595"/>
      <c r="F7" s="595" t="s">
        <v>747</v>
      </c>
      <c r="G7" s="595"/>
      <c r="H7" s="595" t="s">
        <v>747</v>
      </c>
      <c r="I7" s="595"/>
      <c r="J7" s="595" t="s">
        <v>747</v>
      </c>
      <c r="K7" s="595"/>
      <c r="L7" s="595" t="s">
        <v>747</v>
      </c>
      <c r="M7" s="595"/>
    </row>
    <row r="8" spans="1:13" ht="12.75">
      <c r="A8" s="596"/>
      <c r="B8" s="220"/>
      <c r="C8" s="220"/>
      <c r="D8" s="591"/>
      <c r="E8" s="595"/>
      <c r="F8" s="595" t="s">
        <v>748</v>
      </c>
      <c r="G8" s="595"/>
      <c r="H8" s="595" t="s">
        <v>748</v>
      </c>
      <c r="I8" s="595"/>
      <c r="J8" s="595" t="s">
        <v>748</v>
      </c>
      <c r="K8" s="595"/>
      <c r="L8" s="595" t="s">
        <v>748</v>
      </c>
      <c r="M8" s="595"/>
    </row>
    <row r="9" spans="1:13" ht="12.75">
      <c r="A9" s="596"/>
      <c r="B9" s="220"/>
      <c r="C9" s="220"/>
      <c r="D9" s="591"/>
      <c r="E9" s="595"/>
      <c r="F9" s="595"/>
      <c r="G9" s="595"/>
      <c r="H9" s="595"/>
      <c r="I9" s="595"/>
      <c r="J9" s="595"/>
      <c r="K9" s="595"/>
      <c r="L9" s="595"/>
      <c r="M9" s="595"/>
    </row>
    <row r="10" spans="1:13" ht="12.75">
      <c r="A10" s="598"/>
      <c r="B10" s="230"/>
      <c r="C10" s="230"/>
      <c r="D10" s="592"/>
      <c r="E10" s="595"/>
      <c r="F10" s="595"/>
      <c r="G10" s="595"/>
      <c r="H10" s="595"/>
      <c r="I10" s="595"/>
      <c r="J10" s="595"/>
      <c r="K10" s="595"/>
      <c r="L10" s="595"/>
      <c r="M10" s="595"/>
    </row>
    <row r="11" spans="1:13" ht="12.75">
      <c r="A11" s="3"/>
      <c r="B11" s="3"/>
      <c r="C11" s="3"/>
      <c r="D11" s="239" t="s">
        <v>177</v>
      </c>
      <c r="E11" s="9"/>
      <c r="F11" s="19" t="s">
        <v>750</v>
      </c>
      <c r="G11" s="9"/>
      <c r="H11" s="19" t="s">
        <v>750</v>
      </c>
      <c r="I11" s="9"/>
      <c r="J11" s="19" t="s">
        <v>750</v>
      </c>
      <c r="K11" s="9"/>
      <c r="L11" s="19" t="s">
        <v>750</v>
      </c>
      <c r="M11" s="19" t="s">
        <v>750</v>
      </c>
    </row>
    <row r="12" spans="1:13" ht="12.75">
      <c r="A12" s="228">
        <v>1</v>
      </c>
      <c r="B12" s="229" t="s">
        <v>9</v>
      </c>
      <c r="C12" s="230">
        <v>108</v>
      </c>
      <c r="D12" s="224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f>SUM(F12+H12+J12+L12)</f>
        <v>0</v>
      </c>
    </row>
    <row r="13" spans="1:13" ht="12.75">
      <c r="A13" s="233">
        <v>2</v>
      </c>
      <c r="B13" s="234" t="s">
        <v>9</v>
      </c>
      <c r="C13" s="235">
        <v>110</v>
      </c>
      <c r="D13" s="224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f aca="true" t="shared" si="0" ref="M13:M76">SUM(F13+H13+J13+L13)</f>
        <v>0</v>
      </c>
    </row>
    <row r="14" spans="1:13" ht="12.75">
      <c r="A14" s="233">
        <v>3</v>
      </c>
      <c r="B14" s="234" t="s">
        <v>9</v>
      </c>
      <c r="C14" s="235">
        <v>112</v>
      </c>
      <c r="D14" s="224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f t="shared" si="0"/>
        <v>0</v>
      </c>
    </row>
    <row r="15" spans="1:13" ht="12.75">
      <c r="A15" s="233">
        <v>4</v>
      </c>
      <c r="B15" s="234" t="s">
        <v>9</v>
      </c>
      <c r="C15" s="235">
        <v>118</v>
      </c>
      <c r="D15" s="224">
        <v>2</v>
      </c>
      <c r="E15" s="9">
        <v>9</v>
      </c>
      <c r="F15" s="9">
        <v>6310.49</v>
      </c>
      <c r="G15" s="9">
        <v>9</v>
      </c>
      <c r="H15" s="9">
        <v>6310.49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12620.98</v>
      </c>
    </row>
    <row r="16" spans="1:13" ht="12.75">
      <c r="A16" s="233">
        <v>5</v>
      </c>
      <c r="B16" s="234" t="s">
        <v>9</v>
      </c>
      <c r="C16" s="235">
        <v>120</v>
      </c>
      <c r="D16" s="224">
        <v>2</v>
      </c>
      <c r="E16" s="9">
        <v>9</v>
      </c>
      <c r="F16" s="9">
        <v>6310.49</v>
      </c>
      <c r="G16" s="9">
        <v>9</v>
      </c>
      <c r="H16" s="9">
        <v>6310.49</v>
      </c>
      <c r="I16" s="9">
        <v>0</v>
      </c>
      <c r="J16" s="9">
        <v>0</v>
      </c>
      <c r="K16" s="9">
        <v>0</v>
      </c>
      <c r="L16" s="9">
        <v>0</v>
      </c>
      <c r="M16" s="9">
        <f t="shared" si="0"/>
        <v>12620.98</v>
      </c>
    </row>
    <row r="17" spans="1:13" ht="12.75">
      <c r="A17" s="233">
        <v>6</v>
      </c>
      <c r="B17" s="234" t="s">
        <v>9</v>
      </c>
      <c r="C17" s="235">
        <v>122</v>
      </c>
      <c r="D17" s="224">
        <v>2</v>
      </c>
      <c r="E17" s="9">
        <v>9</v>
      </c>
      <c r="F17" s="9">
        <v>6310.49</v>
      </c>
      <c r="G17" s="9">
        <v>9</v>
      </c>
      <c r="H17" s="9">
        <v>6310.49</v>
      </c>
      <c r="I17" s="9">
        <v>0</v>
      </c>
      <c r="J17" s="9">
        <v>0</v>
      </c>
      <c r="K17" s="9">
        <v>0</v>
      </c>
      <c r="L17" s="9">
        <v>0</v>
      </c>
      <c r="M17" s="9">
        <f t="shared" si="0"/>
        <v>12620.98</v>
      </c>
    </row>
    <row r="18" spans="1:13" ht="12.75">
      <c r="A18" s="233">
        <v>7</v>
      </c>
      <c r="B18" s="234" t="s">
        <v>9</v>
      </c>
      <c r="C18" s="235">
        <v>132</v>
      </c>
      <c r="D18" s="224">
        <v>2</v>
      </c>
      <c r="E18" s="9">
        <v>9</v>
      </c>
      <c r="F18" s="9">
        <v>6310.49</v>
      </c>
      <c r="G18" s="9">
        <v>9</v>
      </c>
      <c r="H18" s="9">
        <v>6310.49</v>
      </c>
      <c r="I18" s="9">
        <v>0</v>
      </c>
      <c r="J18" s="9">
        <v>0</v>
      </c>
      <c r="K18" s="9">
        <v>0</v>
      </c>
      <c r="L18" s="9">
        <v>0</v>
      </c>
      <c r="M18" s="9">
        <f t="shared" si="0"/>
        <v>12620.98</v>
      </c>
    </row>
    <row r="19" spans="1:13" ht="12.75">
      <c r="A19" s="233">
        <v>8</v>
      </c>
      <c r="B19" s="234" t="s">
        <v>9</v>
      </c>
      <c r="C19" s="235">
        <v>134</v>
      </c>
      <c r="D19" s="224">
        <v>4</v>
      </c>
      <c r="E19" s="9">
        <v>8</v>
      </c>
      <c r="F19" s="9">
        <v>6002</v>
      </c>
      <c r="G19" s="9">
        <v>8</v>
      </c>
      <c r="H19" s="9">
        <v>6002</v>
      </c>
      <c r="I19" s="9">
        <v>8</v>
      </c>
      <c r="J19" s="9">
        <v>6002</v>
      </c>
      <c r="K19" s="9">
        <v>8</v>
      </c>
      <c r="L19" s="9">
        <v>6002</v>
      </c>
      <c r="M19" s="9">
        <f t="shared" si="0"/>
        <v>24008</v>
      </c>
    </row>
    <row r="20" spans="1:13" ht="12.75">
      <c r="A20" s="233">
        <v>9</v>
      </c>
      <c r="B20" s="234" t="s">
        <v>9</v>
      </c>
      <c r="C20" s="235">
        <v>150</v>
      </c>
      <c r="D20" s="224">
        <v>3</v>
      </c>
      <c r="E20" s="9">
        <v>8</v>
      </c>
      <c r="F20" s="9">
        <v>6002</v>
      </c>
      <c r="G20" s="9">
        <v>8</v>
      </c>
      <c r="H20" s="9">
        <v>6002</v>
      </c>
      <c r="I20" s="9">
        <v>8</v>
      </c>
      <c r="J20" s="9">
        <v>6002</v>
      </c>
      <c r="K20" s="9">
        <v>0</v>
      </c>
      <c r="L20" s="9">
        <v>0</v>
      </c>
      <c r="M20" s="9">
        <f t="shared" si="0"/>
        <v>18006</v>
      </c>
    </row>
    <row r="21" spans="1:13" ht="12.75">
      <c r="A21" s="233">
        <v>10</v>
      </c>
      <c r="B21" s="234" t="s">
        <v>9</v>
      </c>
      <c r="C21" s="235">
        <v>152</v>
      </c>
      <c r="D21" s="224">
        <v>3</v>
      </c>
      <c r="E21" s="9">
        <v>8</v>
      </c>
      <c r="F21" s="9">
        <v>6002</v>
      </c>
      <c r="G21" s="9">
        <v>8</v>
      </c>
      <c r="H21" s="9">
        <v>6002</v>
      </c>
      <c r="I21" s="9">
        <v>8</v>
      </c>
      <c r="J21" s="9">
        <v>6002</v>
      </c>
      <c r="K21" s="9">
        <v>0</v>
      </c>
      <c r="L21" s="9">
        <v>0</v>
      </c>
      <c r="M21" s="9">
        <f t="shared" si="0"/>
        <v>18006</v>
      </c>
    </row>
    <row r="22" spans="1:13" ht="12.75">
      <c r="A22" s="233">
        <v>11</v>
      </c>
      <c r="B22" s="234" t="s">
        <v>9</v>
      </c>
      <c r="C22" s="235">
        <v>154</v>
      </c>
      <c r="D22" s="224">
        <v>4</v>
      </c>
      <c r="E22" s="9">
        <v>8</v>
      </c>
      <c r="F22" s="9">
        <v>6002</v>
      </c>
      <c r="G22" s="9">
        <v>8</v>
      </c>
      <c r="H22" s="9">
        <v>6002</v>
      </c>
      <c r="I22" s="9">
        <v>8</v>
      </c>
      <c r="J22" s="9">
        <v>6002</v>
      </c>
      <c r="K22" s="9">
        <v>8</v>
      </c>
      <c r="L22" s="9">
        <v>6002</v>
      </c>
      <c r="M22" s="9">
        <f t="shared" si="0"/>
        <v>24008</v>
      </c>
    </row>
    <row r="23" spans="1:13" ht="12.75">
      <c r="A23" s="233">
        <v>12</v>
      </c>
      <c r="B23" s="234" t="s">
        <v>9</v>
      </c>
      <c r="C23" s="235">
        <v>158</v>
      </c>
      <c r="D23" s="224">
        <v>4</v>
      </c>
      <c r="E23" s="9">
        <v>8</v>
      </c>
      <c r="F23" s="9">
        <v>6002</v>
      </c>
      <c r="G23" s="9">
        <v>8</v>
      </c>
      <c r="H23" s="9">
        <v>6002</v>
      </c>
      <c r="I23" s="9">
        <v>8</v>
      </c>
      <c r="J23" s="9">
        <v>6002</v>
      </c>
      <c r="K23" s="9">
        <v>8</v>
      </c>
      <c r="L23" s="9">
        <v>6002</v>
      </c>
      <c r="M23" s="9">
        <f t="shared" si="0"/>
        <v>24008</v>
      </c>
    </row>
    <row r="24" spans="1:13" ht="12.75">
      <c r="A24" s="233">
        <v>13</v>
      </c>
      <c r="B24" s="234" t="s">
        <v>9</v>
      </c>
      <c r="C24" s="235">
        <v>160</v>
      </c>
      <c r="D24" s="224">
        <v>4</v>
      </c>
      <c r="E24" s="9">
        <v>8</v>
      </c>
      <c r="F24" s="9">
        <v>6002</v>
      </c>
      <c r="G24" s="9">
        <v>8</v>
      </c>
      <c r="H24" s="9">
        <v>6002</v>
      </c>
      <c r="I24" s="9">
        <v>8</v>
      </c>
      <c r="J24" s="9">
        <v>6002</v>
      </c>
      <c r="K24" s="9">
        <v>8</v>
      </c>
      <c r="L24" s="9">
        <v>6002</v>
      </c>
      <c r="M24" s="9">
        <f t="shared" si="0"/>
        <v>24008</v>
      </c>
    </row>
    <row r="25" spans="1:13" ht="12.75">
      <c r="A25" s="233">
        <v>14</v>
      </c>
      <c r="B25" s="234" t="s">
        <v>9</v>
      </c>
      <c r="C25" s="235" t="s">
        <v>10</v>
      </c>
      <c r="D25" s="224">
        <v>2</v>
      </c>
      <c r="E25" s="9">
        <v>14</v>
      </c>
      <c r="F25" s="9">
        <v>7852.96</v>
      </c>
      <c r="G25" s="9">
        <v>14</v>
      </c>
      <c r="H25" s="9">
        <v>7852.96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15705.92</v>
      </c>
    </row>
    <row r="26" spans="1:13" ht="12.75">
      <c r="A26" s="233">
        <v>15</v>
      </c>
      <c r="B26" s="3" t="s">
        <v>11</v>
      </c>
      <c r="C26" s="235">
        <v>47</v>
      </c>
      <c r="D26" s="224">
        <v>4</v>
      </c>
      <c r="E26" s="9">
        <v>8</v>
      </c>
      <c r="F26" s="9">
        <v>6002</v>
      </c>
      <c r="G26" s="9">
        <v>8</v>
      </c>
      <c r="H26" s="9">
        <v>6002</v>
      </c>
      <c r="I26" s="9">
        <v>8</v>
      </c>
      <c r="J26" s="9">
        <v>6002</v>
      </c>
      <c r="K26" s="9">
        <v>8</v>
      </c>
      <c r="L26" s="9">
        <v>6002</v>
      </c>
      <c r="M26" s="9">
        <f t="shared" si="0"/>
        <v>24008</v>
      </c>
    </row>
    <row r="27" spans="1:13" ht="12.75">
      <c r="A27" s="233">
        <v>16</v>
      </c>
      <c r="B27" s="234" t="s">
        <v>9</v>
      </c>
      <c r="C27" s="235">
        <v>130</v>
      </c>
      <c r="D27" s="224">
        <v>2</v>
      </c>
      <c r="E27" s="9">
        <v>9</v>
      </c>
      <c r="F27" s="9">
        <v>6310.49</v>
      </c>
      <c r="G27" s="9">
        <v>9</v>
      </c>
      <c r="H27" s="9">
        <v>6310.49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12620.98</v>
      </c>
    </row>
    <row r="28" spans="1:13" ht="12.75">
      <c r="A28" s="233">
        <v>17</v>
      </c>
      <c r="B28" s="3" t="s">
        <v>12</v>
      </c>
      <c r="C28" s="235">
        <v>40</v>
      </c>
      <c r="D28" s="224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f t="shared" si="0"/>
        <v>0</v>
      </c>
    </row>
    <row r="29" spans="1:13" ht="12.75">
      <c r="A29" s="233">
        <v>18</v>
      </c>
      <c r="B29" s="234" t="s">
        <v>9</v>
      </c>
      <c r="C29" s="235" t="s">
        <v>13</v>
      </c>
      <c r="D29" s="224">
        <v>2</v>
      </c>
      <c r="E29" s="9">
        <v>10</v>
      </c>
      <c r="F29" s="9">
        <v>6618.99</v>
      </c>
      <c r="G29" s="9">
        <v>10</v>
      </c>
      <c r="H29" s="9">
        <v>6618.99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13237.98</v>
      </c>
    </row>
    <row r="30" spans="1:13" ht="12.75">
      <c r="A30" s="233">
        <v>19</v>
      </c>
      <c r="B30" s="234" t="s">
        <v>9</v>
      </c>
      <c r="C30" s="235" t="s">
        <v>14</v>
      </c>
      <c r="D30" s="224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0</v>
      </c>
    </row>
    <row r="31" spans="1:13" ht="12.75">
      <c r="A31" s="233">
        <v>20</v>
      </c>
      <c r="B31" s="3" t="s">
        <v>12</v>
      </c>
      <c r="C31" s="235">
        <v>44</v>
      </c>
      <c r="D31" s="224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f t="shared" si="0"/>
        <v>0</v>
      </c>
    </row>
    <row r="32" spans="1:13" ht="12.75">
      <c r="A32" s="233">
        <v>21</v>
      </c>
      <c r="B32" s="3" t="s">
        <v>15</v>
      </c>
      <c r="C32" s="235">
        <v>1</v>
      </c>
      <c r="D32" s="224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f t="shared" si="0"/>
        <v>0</v>
      </c>
    </row>
    <row r="33" spans="1:13" ht="12.75">
      <c r="A33" s="233">
        <v>22</v>
      </c>
      <c r="B33" s="3" t="s">
        <v>16</v>
      </c>
      <c r="C33" s="235">
        <v>23</v>
      </c>
      <c r="D33" s="224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f t="shared" si="0"/>
        <v>0</v>
      </c>
    </row>
    <row r="34" spans="1:13" ht="12.75">
      <c r="A34" s="233">
        <v>23</v>
      </c>
      <c r="B34" s="3" t="s">
        <v>16</v>
      </c>
      <c r="C34" s="235">
        <v>24</v>
      </c>
      <c r="D34" s="224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f t="shared" si="0"/>
        <v>0</v>
      </c>
    </row>
    <row r="35" spans="1:13" ht="12.75">
      <c r="A35" s="233">
        <v>24</v>
      </c>
      <c r="B35" s="3" t="s">
        <v>16</v>
      </c>
      <c r="C35" s="235">
        <v>25</v>
      </c>
      <c r="D35" s="224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f t="shared" si="0"/>
        <v>0</v>
      </c>
    </row>
    <row r="36" spans="1:13" ht="12.75">
      <c r="A36" s="233">
        <v>25</v>
      </c>
      <c r="B36" s="3" t="s">
        <v>16</v>
      </c>
      <c r="C36" s="235">
        <v>26</v>
      </c>
      <c r="D36" s="224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f t="shared" si="0"/>
        <v>0</v>
      </c>
    </row>
    <row r="37" spans="1:13" ht="12.75">
      <c r="A37" s="233">
        <v>26</v>
      </c>
      <c r="B37" s="234" t="s">
        <v>9</v>
      </c>
      <c r="C37" s="235">
        <v>114</v>
      </c>
      <c r="D37" s="224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f t="shared" si="0"/>
        <v>0</v>
      </c>
    </row>
    <row r="38" spans="1:13" ht="12.75">
      <c r="A38" s="233">
        <v>27</v>
      </c>
      <c r="B38" s="234" t="s">
        <v>9</v>
      </c>
      <c r="C38" s="235" t="s">
        <v>17</v>
      </c>
      <c r="D38" s="224">
        <v>2</v>
      </c>
      <c r="E38" s="9">
        <v>5</v>
      </c>
      <c r="F38" s="9">
        <v>5076.53</v>
      </c>
      <c r="G38" s="9">
        <v>5</v>
      </c>
      <c r="H38" s="9">
        <v>5076.53</v>
      </c>
      <c r="I38" s="9">
        <v>0</v>
      </c>
      <c r="J38" s="9">
        <v>0</v>
      </c>
      <c r="K38" s="9">
        <v>0</v>
      </c>
      <c r="L38" s="9">
        <v>0</v>
      </c>
      <c r="M38" s="9">
        <f t="shared" si="0"/>
        <v>10153.06</v>
      </c>
    </row>
    <row r="39" spans="1:13" ht="12.75">
      <c r="A39" s="233">
        <v>28</v>
      </c>
      <c r="B39" s="234" t="s">
        <v>9</v>
      </c>
      <c r="C39" s="235" t="s">
        <v>18</v>
      </c>
      <c r="D39" s="224">
        <v>2</v>
      </c>
      <c r="E39" s="9">
        <v>5</v>
      </c>
      <c r="F39" s="9">
        <v>5076.53</v>
      </c>
      <c r="G39" s="9">
        <v>5</v>
      </c>
      <c r="H39" s="9">
        <v>5076.53</v>
      </c>
      <c r="I39" s="9">
        <v>0</v>
      </c>
      <c r="J39" s="9">
        <v>0</v>
      </c>
      <c r="K39" s="9">
        <v>0</v>
      </c>
      <c r="L39" s="9">
        <v>0</v>
      </c>
      <c r="M39" s="9">
        <f t="shared" si="0"/>
        <v>10153.06</v>
      </c>
    </row>
    <row r="40" spans="1:13" ht="12.75">
      <c r="A40" s="233">
        <v>29</v>
      </c>
      <c r="B40" s="234" t="s">
        <v>9</v>
      </c>
      <c r="C40" s="235" t="s">
        <v>19</v>
      </c>
      <c r="D40" s="224">
        <v>2</v>
      </c>
      <c r="E40" s="9">
        <v>5</v>
      </c>
      <c r="F40" s="9">
        <v>5076.53</v>
      </c>
      <c r="G40" s="9">
        <v>5</v>
      </c>
      <c r="H40" s="9">
        <v>5076.53</v>
      </c>
      <c r="I40" s="9">
        <v>0</v>
      </c>
      <c r="J40" s="9">
        <v>0</v>
      </c>
      <c r="K40" s="9">
        <v>0</v>
      </c>
      <c r="L40" s="9">
        <v>0</v>
      </c>
      <c r="M40" s="9">
        <f t="shared" si="0"/>
        <v>10153.06</v>
      </c>
    </row>
    <row r="41" spans="1:13" ht="12.75">
      <c r="A41" s="233">
        <v>30</v>
      </c>
      <c r="B41" s="234" t="s">
        <v>9</v>
      </c>
      <c r="C41" s="235">
        <v>106</v>
      </c>
      <c r="D41" s="224">
        <v>3</v>
      </c>
      <c r="E41" s="9">
        <v>9</v>
      </c>
      <c r="F41" s="9">
        <v>5769.53</v>
      </c>
      <c r="G41" s="9">
        <v>8</v>
      </c>
      <c r="H41" s="9">
        <v>5461.04</v>
      </c>
      <c r="I41" s="9">
        <v>9</v>
      </c>
      <c r="J41" s="9">
        <v>5769.53</v>
      </c>
      <c r="K41" s="9">
        <v>0</v>
      </c>
      <c r="L41" s="9">
        <v>0</v>
      </c>
      <c r="M41" s="9">
        <f t="shared" si="0"/>
        <v>17000.1</v>
      </c>
    </row>
    <row r="42" spans="1:13" ht="12.75">
      <c r="A42" s="233">
        <v>31</v>
      </c>
      <c r="B42" s="3" t="s">
        <v>20</v>
      </c>
      <c r="C42" s="235">
        <v>59</v>
      </c>
      <c r="D42" s="224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f t="shared" si="0"/>
        <v>0</v>
      </c>
    </row>
    <row r="43" spans="1:13" ht="12.75">
      <c r="A43" s="233">
        <v>32</v>
      </c>
      <c r="B43" s="3" t="s">
        <v>20</v>
      </c>
      <c r="C43" s="235">
        <v>61</v>
      </c>
      <c r="D43" s="224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f t="shared" si="0"/>
        <v>0</v>
      </c>
    </row>
    <row r="44" spans="1:13" ht="12.75">
      <c r="A44" s="233">
        <v>33</v>
      </c>
      <c r="B44" s="3" t="s">
        <v>20</v>
      </c>
      <c r="C44" s="235">
        <v>63</v>
      </c>
      <c r="D44" s="224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f t="shared" si="0"/>
        <v>0</v>
      </c>
    </row>
    <row r="45" spans="1:13" ht="12.75">
      <c r="A45" s="233">
        <v>34</v>
      </c>
      <c r="B45" s="3" t="s">
        <v>20</v>
      </c>
      <c r="C45" s="235">
        <v>67</v>
      </c>
      <c r="D45" s="224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f t="shared" si="0"/>
        <v>0</v>
      </c>
    </row>
    <row r="46" spans="1:13" ht="12.75">
      <c r="A46" s="233">
        <v>35</v>
      </c>
      <c r="B46" s="3" t="s">
        <v>20</v>
      </c>
      <c r="C46" s="235">
        <v>69</v>
      </c>
      <c r="D46" s="224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f t="shared" si="0"/>
        <v>0</v>
      </c>
    </row>
    <row r="47" spans="1:13" ht="12.75">
      <c r="A47" s="233">
        <v>36</v>
      </c>
      <c r="B47" s="3" t="s">
        <v>20</v>
      </c>
      <c r="C47" s="235">
        <v>65</v>
      </c>
      <c r="D47" s="224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f t="shared" si="0"/>
        <v>0</v>
      </c>
    </row>
    <row r="48" spans="1:13" ht="12.75">
      <c r="A48" s="233">
        <v>37</v>
      </c>
      <c r="B48" s="3" t="s">
        <v>20</v>
      </c>
      <c r="C48" s="235">
        <v>81</v>
      </c>
      <c r="D48" s="224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f t="shared" si="0"/>
        <v>0</v>
      </c>
    </row>
    <row r="49" spans="1:13" ht="12.75">
      <c r="A49" s="233">
        <v>38</v>
      </c>
      <c r="B49" s="3" t="s">
        <v>20</v>
      </c>
      <c r="C49" s="235">
        <v>85</v>
      </c>
      <c r="D49" s="224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f t="shared" si="0"/>
        <v>0</v>
      </c>
    </row>
    <row r="50" spans="1:13" ht="12.75">
      <c r="A50" s="233">
        <v>39</v>
      </c>
      <c r="B50" s="3" t="s">
        <v>20</v>
      </c>
      <c r="C50" s="235">
        <v>87</v>
      </c>
      <c r="D50" s="224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f t="shared" si="0"/>
        <v>0</v>
      </c>
    </row>
    <row r="51" spans="1:13" ht="12.75">
      <c r="A51" s="233">
        <v>40</v>
      </c>
      <c r="B51" s="3" t="s">
        <v>20</v>
      </c>
      <c r="C51" s="235">
        <v>83</v>
      </c>
      <c r="D51" s="224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f t="shared" si="0"/>
        <v>0</v>
      </c>
    </row>
    <row r="52" spans="1:13" ht="12.75">
      <c r="A52" s="233">
        <v>41</v>
      </c>
      <c r="B52" s="3" t="s">
        <v>20</v>
      </c>
      <c r="C52" s="235">
        <v>91</v>
      </c>
      <c r="D52" s="224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f t="shared" si="0"/>
        <v>0</v>
      </c>
    </row>
    <row r="53" spans="1:13" ht="12.75">
      <c r="A53" s="233">
        <v>42</v>
      </c>
      <c r="B53" s="3" t="s">
        <v>9</v>
      </c>
      <c r="C53" s="235" t="s">
        <v>42</v>
      </c>
      <c r="D53" s="224">
        <v>1</v>
      </c>
      <c r="E53" s="9">
        <v>9</v>
      </c>
      <c r="F53" s="9">
        <v>5769.53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f t="shared" si="0"/>
        <v>5769.53</v>
      </c>
    </row>
    <row r="54" spans="1:13" ht="12.75">
      <c r="A54" s="233">
        <v>43</v>
      </c>
      <c r="B54" s="3" t="s">
        <v>9</v>
      </c>
      <c r="C54" s="235" t="s">
        <v>388</v>
      </c>
      <c r="D54" s="224">
        <v>1</v>
      </c>
      <c r="E54" s="9">
        <v>9</v>
      </c>
      <c r="F54" s="9">
        <v>5769.53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f t="shared" si="0"/>
        <v>5769.53</v>
      </c>
    </row>
    <row r="55" spans="1:13" ht="12.75">
      <c r="A55" s="233">
        <v>44</v>
      </c>
      <c r="B55" s="3" t="s">
        <v>36</v>
      </c>
      <c r="C55" s="235">
        <v>22</v>
      </c>
      <c r="D55" s="224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f t="shared" si="0"/>
        <v>0</v>
      </c>
    </row>
    <row r="56" spans="1:13" ht="12.75">
      <c r="A56" s="233">
        <v>45</v>
      </c>
      <c r="B56" s="3" t="s">
        <v>21</v>
      </c>
      <c r="C56" s="235">
        <v>10</v>
      </c>
      <c r="D56" s="224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f t="shared" si="0"/>
        <v>0</v>
      </c>
    </row>
    <row r="57" spans="1:13" ht="12.75">
      <c r="A57" s="233">
        <v>46</v>
      </c>
      <c r="B57" s="3" t="s">
        <v>22</v>
      </c>
      <c r="C57" s="235">
        <v>136</v>
      </c>
      <c r="D57" s="224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f t="shared" si="0"/>
        <v>0</v>
      </c>
    </row>
    <row r="58" spans="1:13" ht="12.75">
      <c r="A58" s="233">
        <v>47</v>
      </c>
      <c r="B58" s="3" t="s">
        <v>23</v>
      </c>
      <c r="C58" s="235">
        <v>23</v>
      </c>
      <c r="D58" s="224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f t="shared" si="0"/>
        <v>0</v>
      </c>
    </row>
    <row r="59" spans="1:13" ht="12.75">
      <c r="A59" s="233">
        <v>48</v>
      </c>
      <c r="B59" s="3" t="s">
        <v>470</v>
      </c>
      <c r="C59" s="235">
        <v>52</v>
      </c>
      <c r="D59" s="224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f t="shared" si="0"/>
        <v>0</v>
      </c>
    </row>
    <row r="60" spans="1:13" ht="12.75">
      <c r="A60" s="233">
        <v>49</v>
      </c>
      <c r="B60" s="3" t="s">
        <v>4</v>
      </c>
      <c r="C60" s="235">
        <v>7</v>
      </c>
      <c r="D60" s="224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f t="shared" si="0"/>
        <v>0</v>
      </c>
    </row>
    <row r="61" spans="1:13" ht="12.75">
      <c r="A61" s="233">
        <v>50</v>
      </c>
      <c r="B61" s="3" t="s">
        <v>24</v>
      </c>
      <c r="C61" s="235">
        <v>54</v>
      </c>
      <c r="D61" s="224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f t="shared" si="0"/>
        <v>0</v>
      </c>
    </row>
    <row r="62" spans="1:13" ht="12.75">
      <c r="A62" s="233">
        <v>51</v>
      </c>
      <c r="B62" s="234" t="s">
        <v>9</v>
      </c>
      <c r="C62" s="235">
        <v>88</v>
      </c>
      <c r="D62" s="224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f t="shared" si="0"/>
        <v>0</v>
      </c>
    </row>
    <row r="63" spans="1:13" ht="12.75">
      <c r="A63" s="233">
        <v>52</v>
      </c>
      <c r="B63" s="234" t="s">
        <v>9</v>
      </c>
      <c r="C63" s="235">
        <v>56</v>
      </c>
      <c r="D63" s="224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f t="shared" si="0"/>
        <v>0</v>
      </c>
    </row>
    <row r="64" spans="1:13" ht="12.75">
      <c r="A64" s="233">
        <v>53</v>
      </c>
      <c r="B64" s="234" t="s">
        <v>9</v>
      </c>
      <c r="C64" s="235" t="s">
        <v>25</v>
      </c>
      <c r="D64" s="224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f t="shared" si="0"/>
        <v>0</v>
      </c>
    </row>
    <row r="65" spans="1:13" ht="12.75">
      <c r="A65" s="233">
        <v>54</v>
      </c>
      <c r="B65" s="234" t="s">
        <v>9</v>
      </c>
      <c r="C65" s="235">
        <v>62</v>
      </c>
      <c r="D65" s="224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f t="shared" si="0"/>
        <v>0</v>
      </c>
    </row>
    <row r="66" spans="1:13" ht="12.75">
      <c r="A66" s="233">
        <v>55</v>
      </c>
      <c r="B66" s="3" t="s">
        <v>26</v>
      </c>
      <c r="C66" s="235">
        <v>15</v>
      </c>
      <c r="D66" s="224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f t="shared" si="0"/>
        <v>0</v>
      </c>
    </row>
    <row r="67" spans="1:13" ht="12.75">
      <c r="A67" s="233">
        <v>56</v>
      </c>
      <c r="B67" s="234" t="s">
        <v>9</v>
      </c>
      <c r="C67" s="235">
        <v>54</v>
      </c>
      <c r="D67" s="224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f t="shared" si="0"/>
        <v>0</v>
      </c>
    </row>
    <row r="68" spans="1:13" ht="12.75">
      <c r="A68" s="233">
        <v>57</v>
      </c>
      <c r="B68" s="3" t="s">
        <v>28</v>
      </c>
      <c r="C68" s="235">
        <v>18</v>
      </c>
      <c r="D68" s="224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f t="shared" si="0"/>
        <v>0</v>
      </c>
    </row>
    <row r="69" spans="1:13" ht="12.75">
      <c r="A69" s="233">
        <v>58</v>
      </c>
      <c r="B69" s="3" t="s">
        <v>29</v>
      </c>
      <c r="C69" s="235">
        <v>37</v>
      </c>
      <c r="D69" s="224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f t="shared" si="0"/>
        <v>0</v>
      </c>
    </row>
    <row r="70" spans="1:13" ht="12.75">
      <c r="A70" s="233">
        <v>59</v>
      </c>
      <c r="B70" s="3" t="s">
        <v>29</v>
      </c>
      <c r="C70" s="235">
        <v>39</v>
      </c>
      <c r="D70" s="224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f t="shared" si="0"/>
        <v>0</v>
      </c>
    </row>
    <row r="71" spans="1:13" ht="12.75">
      <c r="A71" s="233">
        <v>60</v>
      </c>
      <c r="B71" s="3" t="s">
        <v>28</v>
      </c>
      <c r="C71" s="235">
        <v>23</v>
      </c>
      <c r="D71" s="224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f t="shared" si="0"/>
        <v>0</v>
      </c>
    </row>
    <row r="72" spans="1:13" ht="12.75">
      <c r="A72" s="233">
        <v>61</v>
      </c>
      <c r="B72" s="3" t="s">
        <v>29</v>
      </c>
      <c r="C72" s="235">
        <v>45</v>
      </c>
      <c r="D72" s="224">
        <v>4</v>
      </c>
      <c r="E72" s="9">
        <v>8</v>
      </c>
      <c r="F72" s="9">
        <v>6002</v>
      </c>
      <c r="G72" s="9">
        <v>8</v>
      </c>
      <c r="H72" s="9">
        <v>6002</v>
      </c>
      <c r="I72" s="9">
        <v>8</v>
      </c>
      <c r="J72" s="9">
        <v>6002</v>
      </c>
      <c r="K72" s="9">
        <v>8</v>
      </c>
      <c r="L72" s="9">
        <v>6002</v>
      </c>
      <c r="M72" s="9">
        <f t="shared" si="0"/>
        <v>24008</v>
      </c>
    </row>
    <row r="73" spans="1:13" ht="12.75">
      <c r="A73" s="233">
        <v>62</v>
      </c>
      <c r="B73" s="3" t="s">
        <v>30</v>
      </c>
      <c r="C73" s="235" t="s">
        <v>31</v>
      </c>
      <c r="D73" s="224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f t="shared" si="0"/>
        <v>0</v>
      </c>
    </row>
    <row r="74" spans="1:13" ht="12.75">
      <c r="A74" s="233">
        <v>63</v>
      </c>
      <c r="B74" s="3" t="s">
        <v>26</v>
      </c>
      <c r="C74" s="235">
        <v>17</v>
      </c>
      <c r="D74" s="224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f t="shared" si="0"/>
        <v>0</v>
      </c>
    </row>
    <row r="75" spans="1:13" ht="12.75">
      <c r="A75" s="233">
        <v>64</v>
      </c>
      <c r="B75" s="3" t="s">
        <v>27</v>
      </c>
      <c r="C75" s="235">
        <v>29</v>
      </c>
      <c r="D75" s="224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f t="shared" si="0"/>
        <v>0</v>
      </c>
    </row>
    <row r="76" spans="1:13" ht="12.75">
      <c r="A76" s="233">
        <v>65</v>
      </c>
      <c r="B76" s="3" t="s">
        <v>32</v>
      </c>
      <c r="C76" s="235">
        <v>30</v>
      </c>
      <c r="D76" s="224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f t="shared" si="0"/>
        <v>0</v>
      </c>
    </row>
    <row r="77" spans="1:13" ht="12.75">
      <c r="A77" s="233">
        <v>66</v>
      </c>
      <c r="B77" s="3" t="s">
        <v>33</v>
      </c>
      <c r="C77" s="235">
        <v>183</v>
      </c>
      <c r="D77" s="224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f aca="true" t="shared" si="1" ref="M77:M86">SUM(F77+H77+J77+L77)</f>
        <v>0</v>
      </c>
    </row>
    <row r="78" spans="1:13" ht="12.75">
      <c r="A78" s="233">
        <v>67</v>
      </c>
      <c r="B78" s="3" t="s">
        <v>34</v>
      </c>
      <c r="C78" s="235">
        <v>1</v>
      </c>
      <c r="D78" s="224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f t="shared" si="1"/>
        <v>0</v>
      </c>
    </row>
    <row r="79" spans="1:13" ht="12.75">
      <c r="A79" s="233">
        <v>68</v>
      </c>
      <c r="B79" s="3" t="s">
        <v>35</v>
      </c>
      <c r="C79" s="235">
        <v>9</v>
      </c>
      <c r="D79" s="224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f t="shared" si="1"/>
        <v>0</v>
      </c>
    </row>
    <row r="80" spans="1:13" ht="12.75">
      <c r="A80" s="233">
        <v>69</v>
      </c>
      <c r="B80" s="3" t="s">
        <v>36</v>
      </c>
      <c r="C80" s="235">
        <v>39</v>
      </c>
      <c r="D80" s="224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f t="shared" si="1"/>
        <v>0</v>
      </c>
    </row>
    <row r="81" spans="1:13" ht="12.75">
      <c r="A81" s="233">
        <v>70</v>
      </c>
      <c r="B81" s="3" t="s">
        <v>24</v>
      </c>
      <c r="C81" s="9">
        <v>8</v>
      </c>
      <c r="D81" s="224">
        <v>4</v>
      </c>
      <c r="E81" s="9">
        <v>9</v>
      </c>
      <c r="F81" s="9">
        <v>5769.53</v>
      </c>
      <c r="G81" s="9">
        <v>9</v>
      </c>
      <c r="H81" s="9">
        <v>5769.53</v>
      </c>
      <c r="I81" s="9">
        <v>9</v>
      </c>
      <c r="J81" s="9">
        <v>5769.53</v>
      </c>
      <c r="K81" s="9">
        <v>9</v>
      </c>
      <c r="L81" s="9">
        <v>5769.53</v>
      </c>
      <c r="M81" s="9">
        <f>SUM(F81+H81+J81+L81)</f>
        <v>23078.12</v>
      </c>
    </row>
    <row r="82" spans="1:13" ht="12.75">
      <c r="A82" s="233">
        <v>71</v>
      </c>
      <c r="B82" s="3" t="s">
        <v>37</v>
      </c>
      <c r="C82" s="235">
        <v>1</v>
      </c>
      <c r="D82" s="224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f t="shared" si="1"/>
        <v>0</v>
      </c>
    </row>
    <row r="83" spans="1:13" ht="12.75">
      <c r="A83" s="233">
        <v>72</v>
      </c>
      <c r="B83" s="3" t="s">
        <v>37</v>
      </c>
      <c r="C83" s="235">
        <v>13</v>
      </c>
      <c r="D83" s="224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f t="shared" si="1"/>
        <v>0</v>
      </c>
    </row>
    <row r="84" spans="1:13" ht="12.75">
      <c r="A84" s="233">
        <v>73</v>
      </c>
      <c r="B84" s="234" t="s">
        <v>9</v>
      </c>
      <c r="C84" s="235" t="s">
        <v>38</v>
      </c>
      <c r="D84" s="224">
        <v>3</v>
      </c>
      <c r="E84" s="9">
        <v>10</v>
      </c>
      <c r="F84" s="9">
        <v>6078.03</v>
      </c>
      <c r="G84" s="9">
        <v>8</v>
      </c>
      <c r="H84" s="9">
        <v>5461.04</v>
      </c>
      <c r="I84" s="9">
        <v>9</v>
      </c>
      <c r="J84" s="9">
        <v>5769.53</v>
      </c>
      <c r="K84" s="9">
        <v>0</v>
      </c>
      <c r="L84" s="9">
        <v>0</v>
      </c>
      <c r="M84" s="9">
        <f t="shared" si="1"/>
        <v>17308.6</v>
      </c>
    </row>
    <row r="85" spans="1:13" ht="12.75">
      <c r="A85" s="597">
        <v>74</v>
      </c>
      <c r="B85" s="3" t="s">
        <v>29</v>
      </c>
      <c r="C85" s="235">
        <v>43</v>
      </c>
      <c r="D85" s="224">
        <v>4</v>
      </c>
      <c r="E85" s="9">
        <v>10</v>
      </c>
      <c r="F85" s="9">
        <v>6078.03</v>
      </c>
      <c r="G85" s="9">
        <v>10</v>
      </c>
      <c r="H85" s="9">
        <v>6078.03</v>
      </c>
      <c r="I85" s="9">
        <v>10</v>
      </c>
      <c r="J85" s="9">
        <v>6078.03</v>
      </c>
      <c r="K85" s="9">
        <v>10</v>
      </c>
      <c r="L85" s="9">
        <v>6078.03</v>
      </c>
      <c r="M85" s="9">
        <f t="shared" si="1"/>
        <v>24312.12</v>
      </c>
    </row>
    <row r="86" spans="1:13" ht="13.5" thickBot="1">
      <c r="A86" s="597">
        <v>75</v>
      </c>
      <c r="B86" s="4" t="s">
        <v>5</v>
      </c>
      <c r="C86" s="217">
        <v>32</v>
      </c>
      <c r="D86" s="219">
        <v>0</v>
      </c>
      <c r="E86" s="600"/>
      <c r="F86" s="600"/>
      <c r="G86" s="600"/>
      <c r="H86" s="600"/>
      <c r="I86" s="600"/>
      <c r="J86" s="600"/>
      <c r="K86" s="600"/>
      <c r="L86" s="600"/>
      <c r="M86" s="600">
        <f t="shared" si="1"/>
        <v>0</v>
      </c>
    </row>
    <row r="87" spans="1:13" ht="13.5" thickBot="1">
      <c r="A87" s="601"/>
      <c r="B87" s="525" t="s">
        <v>3</v>
      </c>
      <c r="C87" s="548" t="s">
        <v>440</v>
      </c>
      <c r="D87" s="526">
        <f>SUM(D12:D86)</f>
        <v>66</v>
      </c>
      <c r="E87" s="602"/>
      <c r="F87" s="526">
        <f>SUM(F12:F86)</f>
        <v>144504.17</v>
      </c>
      <c r="G87" s="602"/>
      <c r="H87" s="526">
        <f>SUM(H12:H86)</f>
        <v>132039.63</v>
      </c>
      <c r="I87" s="602"/>
      <c r="J87" s="526">
        <f>SUM(J12:J86)</f>
        <v>71402.62</v>
      </c>
      <c r="K87" s="602"/>
      <c r="L87" s="526">
        <f>SUM(L12:L86)</f>
        <v>47859.56</v>
      </c>
      <c r="M87" s="603">
        <f>SUM(M12:M86)</f>
        <v>395805.98000000004</v>
      </c>
    </row>
    <row r="89" spans="1:13" ht="12.75">
      <c r="A89" s="23"/>
      <c r="B89" s="26"/>
      <c r="C89" s="26"/>
      <c r="D89" s="640"/>
      <c r="E89" s="26"/>
      <c r="F89" s="26"/>
      <c r="G89" s="26"/>
      <c r="H89" s="26"/>
      <c r="I89" s="26"/>
      <c r="J89" s="26"/>
      <c r="K89" s="26"/>
      <c r="L89" s="26"/>
      <c r="M89" s="26"/>
    </row>
    <row r="92" spans="11:13" ht="12.75">
      <c r="K92" t="s">
        <v>347</v>
      </c>
      <c r="M92" s="2">
        <v>395805.94</v>
      </c>
    </row>
  </sheetData>
  <sheetProtection/>
  <mergeCells count="1">
    <mergeCell ref="D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E97"/>
  <sheetViews>
    <sheetView zoomScalePageLayoutView="0" workbookViewId="0" topLeftCell="A22">
      <selection activeCell="E83" sqref="E83"/>
    </sheetView>
  </sheetViews>
  <sheetFormatPr defaultColWidth="9.00390625" defaultRowHeight="12.75"/>
  <cols>
    <col min="1" max="1" width="4.625" style="0" customWidth="1"/>
    <col min="2" max="2" width="27.125" style="0" customWidth="1"/>
    <col min="4" max="4" width="19.125" style="0" customWidth="1"/>
    <col min="5" max="5" width="21.75390625" style="0" customWidth="1"/>
  </cols>
  <sheetData>
    <row r="4" ht="12.75">
      <c r="B4" t="s">
        <v>778</v>
      </c>
    </row>
    <row r="7" spans="1:5" ht="12.75">
      <c r="A7" s="724" t="s">
        <v>631</v>
      </c>
      <c r="B7" s="725"/>
      <c r="C7" s="726"/>
      <c r="D7" s="673"/>
      <c r="E7" s="339" t="s">
        <v>638</v>
      </c>
    </row>
    <row r="8" spans="1:5" ht="12.75">
      <c r="A8" s="324" t="s">
        <v>0</v>
      </c>
      <c r="B8" s="743" t="s">
        <v>1</v>
      </c>
      <c r="C8" s="744"/>
      <c r="D8" s="604" t="s">
        <v>366</v>
      </c>
      <c r="E8" s="470" t="s">
        <v>43</v>
      </c>
    </row>
    <row r="9" spans="1:5" ht="12.75">
      <c r="A9" s="314" t="s">
        <v>2</v>
      </c>
      <c r="B9" s="315"/>
      <c r="C9" s="315"/>
      <c r="D9" s="604" t="s">
        <v>367</v>
      </c>
      <c r="E9" s="471" t="s">
        <v>550</v>
      </c>
    </row>
    <row r="10" spans="1:5" ht="12.75">
      <c r="A10" s="314"/>
      <c r="B10" s="316" t="s">
        <v>7</v>
      </c>
      <c r="C10" s="316" t="s">
        <v>8</v>
      </c>
      <c r="D10" s="604" t="s">
        <v>368</v>
      </c>
      <c r="E10" s="470"/>
    </row>
    <row r="11" spans="1:5" ht="12.75">
      <c r="A11" s="314"/>
      <c r="B11" s="316"/>
      <c r="C11" s="316"/>
      <c r="D11" s="604" t="s">
        <v>372</v>
      </c>
      <c r="E11" s="471"/>
    </row>
    <row r="12" spans="1:5" ht="12.75">
      <c r="A12" s="314"/>
      <c r="B12" s="316"/>
      <c r="C12" s="316"/>
      <c r="D12" s="608" t="s">
        <v>370</v>
      </c>
      <c r="E12" s="471"/>
    </row>
    <row r="13" spans="1:5" ht="12.75">
      <c r="A13" s="314"/>
      <c r="B13" s="316"/>
      <c r="C13" s="316"/>
      <c r="D13" s="608"/>
      <c r="E13" s="471"/>
    </row>
    <row r="14" spans="1:5" ht="12.75">
      <c r="A14" s="314"/>
      <c r="B14" s="317"/>
      <c r="C14" s="317"/>
      <c r="D14" s="609"/>
      <c r="E14" s="471" t="s">
        <v>776</v>
      </c>
    </row>
    <row r="15" spans="1:5" ht="12.75">
      <c r="A15" s="318"/>
      <c r="B15" s="318"/>
      <c r="C15" s="318"/>
      <c r="D15" s="611" t="s">
        <v>369</v>
      </c>
      <c r="E15" s="340" t="s">
        <v>6</v>
      </c>
    </row>
    <row r="16" spans="1:5" ht="12.75">
      <c r="A16" s="315">
        <v>1</v>
      </c>
      <c r="B16" s="315">
        <v>2</v>
      </c>
      <c r="C16" s="315">
        <v>3</v>
      </c>
      <c r="D16" s="611">
        <v>3</v>
      </c>
      <c r="E16" s="341">
        <v>1</v>
      </c>
    </row>
    <row r="17" spans="1:5" ht="12.75">
      <c r="A17" s="318"/>
      <c r="B17" s="318"/>
      <c r="C17" s="318"/>
      <c r="D17" s="612" t="s">
        <v>637</v>
      </c>
      <c r="E17" s="342"/>
    </row>
    <row r="18" spans="1:5" ht="12.75">
      <c r="A18" s="319"/>
      <c r="B18" s="319"/>
      <c r="C18" s="318"/>
      <c r="D18" s="612"/>
      <c r="E18" s="343"/>
    </row>
    <row r="19" spans="1:5" ht="12.75">
      <c r="A19" s="320">
        <v>1</v>
      </c>
      <c r="B19" s="321" t="s">
        <v>9</v>
      </c>
      <c r="C19" s="317">
        <v>108</v>
      </c>
      <c r="D19" s="608">
        <v>3396.2000000000003</v>
      </c>
      <c r="E19" s="343">
        <v>174</v>
      </c>
    </row>
    <row r="20" spans="1:5" ht="12.75">
      <c r="A20" s="322">
        <v>2</v>
      </c>
      <c r="B20" s="170" t="s">
        <v>9</v>
      </c>
      <c r="C20" s="323">
        <v>110</v>
      </c>
      <c r="D20" s="605">
        <v>3442.86</v>
      </c>
      <c r="E20" s="342">
        <v>145</v>
      </c>
    </row>
    <row r="21" spans="1:5" ht="12.75">
      <c r="A21" s="322">
        <v>3</v>
      </c>
      <c r="B21" s="170" t="s">
        <v>9</v>
      </c>
      <c r="C21" s="323">
        <v>112</v>
      </c>
      <c r="D21" s="605">
        <v>3344.1000000000004</v>
      </c>
      <c r="E21" s="344">
        <v>170</v>
      </c>
    </row>
    <row r="22" spans="1:5" ht="12.75">
      <c r="A22" s="322">
        <v>4</v>
      </c>
      <c r="B22" s="170" t="s">
        <v>9</v>
      </c>
      <c r="C22" s="323">
        <v>118</v>
      </c>
      <c r="D22" s="605">
        <v>4097.5</v>
      </c>
      <c r="E22" s="342">
        <v>165</v>
      </c>
    </row>
    <row r="23" spans="1:5" ht="12.75">
      <c r="A23" s="322">
        <v>5</v>
      </c>
      <c r="B23" s="170" t="s">
        <v>9</v>
      </c>
      <c r="C23" s="323">
        <v>120</v>
      </c>
      <c r="D23" s="605">
        <v>7337.9</v>
      </c>
      <c r="E23" s="342">
        <v>341</v>
      </c>
    </row>
    <row r="24" spans="1:5" ht="12.75">
      <c r="A24" s="322">
        <v>6</v>
      </c>
      <c r="B24" s="170" t="s">
        <v>9</v>
      </c>
      <c r="C24" s="323">
        <v>122</v>
      </c>
      <c r="D24" s="605">
        <v>6393</v>
      </c>
      <c r="E24" s="342">
        <v>283</v>
      </c>
    </row>
    <row r="25" spans="1:5" ht="12.75">
      <c r="A25" s="322">
        <v>7</v>
      </c>
      <c r="B25" s="170" t="s">
        <v>9</v>
      </c>
      <c r="C25" s="323">
        <v>132</v>
      </c>
      <c r="D25" s="605">
        <v>7322.490000000001</v>
      </c>
      <c r="E25" s="342">
        <v>377</v>
      </c>
    </row>
    <row r="26" spans="1:5" ht="12.75">
      <c r="A26" s="322">
        <v>8</v>
      </c>
      <c r="B26" s="170" t="s">
        <v>9</v>
      </c>
      <c r="C26" s="323">
        <v>134</v>
      </c>
      <c r="D26" s="605">
        <v>7680.5</v>
      </c>
      <c r="E26" s="342">
        <v>360</v>
      </c>
    </row>
    <row r="27" spans="1:5" ht="12.75">
      <c r="A27" s="322">
        <v>9</v>
      </c>
      <c r="B27" s="170" t="s">
        <v>9</v>
      </c>
      <c r="C27" s="323">
        <v>150</v>
      </c>
      <c r="D27" s="605">
        <v>6227.2</v>
      </c>
      <c r="E27" s="342">
        <v>288</v>
      </c>
    </row>
    <row r="28" spans="1:5" ht="12.75">
      <c r="A28" s="322">
        <v>10</v>
      </c>
      <c r="B28" s="170" t="s">
        <v>9</v>
      </c>
      <c r="C28" s="323">
        <v>152</v>
      </c>
      <c r="D28" s="605">
        <v>6242.78</v>
      </c>
      <c r="E28" s="342">
        <v>295</v>
      </c>
    </row>
    <row r="29" spans="1:5" ht="12.75">
      <c r="A29" s="322">
        <v>11</v>
      </c>
      <c r="B29" s="170" t="s">
        <v>9</v>
      </c>
      <c r="C29" s="323">
        <v>154</v>
      </c>
      <c r="D29" s="605">
        <v>8577.3</v>
      </c>
      <c r="E29" s="342">
        <v>388</v>
      </c>
    </row>
    <row r="30" spans="1:5" ht="12.75">
      <c r="A30" s="322">
        <v>12</v>
      </c>
      <c r="B30" s="170" t="s">
        <v>9</v>
      </c>
      <c r="C30" s="323">
        <v>158</v>
      </c>
      <c r="D30" s="605">
        <v>7708.3</v>
      </c>
      <c r="E30" s="342">
        <v>381</v>
      </c>
    </row>
    <row r="31" spans="1:5" ht="12.75">
      <c r="A31" s="322">
        <v>13</v>
      </c>
      <c r="B31" s="170" t="s">
        <v>9</v>
      </c>
      <c r="C31" s="323">
        <v>160</v>
      </c>
      <c r="D31" s="605">
        <v>8435.6</v>
      </c>
      <c r="E31" s="342">
        <v>438</v>
      </c>
    </row>
    <row r="32" spans="1:5" ht="12.75">
      <c r="A32" s="322">
        <v>14</v>
      </c>
      <c r="B32" s="170" t="s">
        <v>9</v>
      </c>
      <c r="C32" s="323" t="s">
        <v>10</v>
      </c>
      <c r="D32" s="605">
        <v>3639.1</v>
      </c>
      <c r="E32" s="342">
        <v>184</v>
      </c>
    </row>
    <row r="33" spans="1:5" ht="12.75">
      <c r="A33" s="322">
        <v>15</v>
      </c>
      <c r="B33" s="318" t="s">
        <v>11</v>
      </c>
      <c r="C33" s="323">
        <v>47</v>
      </c>
      <c r="D33" s="605">
        <v>7836.9</v>
      </c>
      <c r="E33" s="342">
        <v>367</v>
      </c>
    </row>
    <row r="34" spans="1:5" ht="12.75">
      <c r="A34" s="322">
        <v>16</v>
      </c>
      <c r="B34" s="170" t="s">
        <v>9</v>
      </c>
      <c r="C34" s="323">
        <v>130</v>
      </c>
      <c r="D34" s="605">
        <v>7154.5</v>
      </c>
      <c r="E34" s="342">
        <v>321</v>
      </c>
    </row>
    <row r="35" spans="1:5" ht="12.75">
      <c r="A35" s="322">
        <v>17</v>
      </c>
      <c r="B35" s="318" t="s">
        <v>12</v>
      </c>
      <c r="C35" s="323">
        <v>40</v>
      </c>
      <c r="D35" s="605">
        <v>2933.6</v>
      </c>
      <c r="E35" s="342">
        <v>133</v>
      </c>
    </row>
    <row r="36" spans="1:5" ht="12.75">
      <c r="A36" s="322">
        <v>18</v>
      </c>
      <c r="B36" s="170" t="s">
        <v>9</v>
      </c>
      <c r="C36" s="323" t="s">
        <v>13</v>
      </c>
      <c r="D36" s="605">
        <v>1881.6</v>
      </c>
      <c r="E36" s="342">
        <v>45</v>
      </c>
    </row>
    <row r="37" spans="1:5" ht="12.75">
      <c r="A37" s="322">
        <v>19</v>
      </c>
      <c r="B37" s="170" t="s">
        <v>9</v>
      </c>
      <c r="C37" s="323" t="s">
        <v>14</v>
      </c>
      <c r="D37" s="605">
        <v>601.17</v>
      </c>
      <c r="E37" s="342">
        <v>31</v>
      </c>
    </row>
    <row r="38" spans="1:5" ht="12.75">
      <c r="A38" s="322">
        <v>20</v>
      </c>
      <c r="B38" s="318" t="s">
        <v>12</v>
      </c>
      <c r="C38" s="323">
        <v>44</v>
      </c>
      <c r="D38" s="605">
        <v>381.2</v>
      </c>
      <c r="E38" s="342">
        <v>20</v>
      </c>
    </row>
    <row r="39" spans="1:5" ht="12.75">
      <c r="A39" s="322">
        <v>21</v>
      </c>
      <c r="B39" s="318" t="s">
        <v>15</v>
      </c>
      <c r="C39" s="323">
        <v>1</v>
      </c>
      <c r="D39" s="605">
        <v>3534.1</v>
      </c>
      <c r="E39" s="342">
        <v>197</v>
      </c>
    </row>
    <row r="40" spans="1:5" ht="12.75">
      <c r="A40" s="322">
        <v>22</v>
      </c>
      <c r="B40" s="318" t="s">
        <v>16</v>
      </c>
      <c r="C40" s="323">
        <v>23</v>
      </c>
      <c r="D40" s="605">
        <v>332</v>
      </c>
      <c r="E40" s="342">
        <v>15</v>
      </c>
    </row>
    <row r="41" spans="1:5" ht="12.75">
      <c r="A41" s="322">
        <v>23</v>
      </c>
      <c r="B41" s="318" t="s">
        <v>16</v>
      </c>
      <c r="C41" s="323">
        <v>24</v>
      </c>
      <c r="D41" s="605">
        <v>386.3</v>
      </c>
      <c r="E41" s="342">
        <v>22</v>
      </c>
    </row>
    <row r="42" spans="1:5" ht="12.75">
      <c r="A42" s="322">
        <v>24</v>
      </c>
      <c r="B42" s="318" t="s">
        <v>16</v>
      </c>
      <c r="C42" s="323">
        <v>25</v>
      </c>
      <c r="D42" s="605">
        <v>1218.5</v>
      </c>
      <c r="E42" s="342">
        <v>50</v>
      </c>
    </row>
    <row r="43" spans="1:5" ht="12.75">
      <c r="A43" s="322">
        <v>25</v>
      </c>
      <c r="B43" s="318" t="s">
        <v>16</v>
      </c>
      <c r="C43" s="323">
        <v>26</v>
      </c>
      <c r="D43" s="605">
        <v>866.3</v>
      </c>
      <c r="E43" s="342">
        <v>41</v>
      </c>
    </row>
    <row r="44" spans="1:5" ht="12.75">
      <c r="A44" s="322">
        <v>26</v>
      </c>
      <c r="B44" s="170" t="s">
        <v>9</v>
      </c>
      <c r="C44" s="323">
        <v>114</v>
      </c>
      <c r="D44" s="605">
        <v>2105.5</v>
      </c>
      <c r="E44" s="342">
        <v>125</v>
      </c>
    </row>
    <row r="45" spans="1:5" ht="12.75">
      <c r="A45" s="322">
        <v>27</v>
      </c>
      <c r="B45" s="170" t="s">
        <v>9</v>
      </c>
      <c r="C45" s="323" t="s">
        <v>17</v>
      </c>
      <c r="D45" s="605">
        <v>5237.8</v>
      </c>
      <c r="E45" s="342">
        <v>288</v>
      </c>
    </row>
    <row r="46" spans="1:5" ht="12.75">
      <c r="A46" s="322">
        <v>28</v>
      </c>
      <c r="B46" s="170" t="s">
        <v>9</v>
      </c>
      <c r="C46" s="323" t="s">
        <v>18</v>
      </c>
      <c r="D46" s="605">
        <v>5203.8</v>
      </c>
      <c r="E46" s="342">
        <v>266</v>
      </c>
    </row>
    <row r="47" spans="1:5" ht="12.75">
      <c r="A47" s="322">
        <v>29</v>
      </c>
      <c r="B47" s="170" t="s">
        <v>9</v>
      </c>
      <c r="C47" s="323" t="s">
        <v>19</v>
      </c>
      <c r="D47" s="605">
        <v>5250.3</v>
      </c>
      <c r="E47" s="342">
        <v>268</v>
      </c>
    </row>
    <row r="48" spans="1:5" ht="12.75">
      <c r="A48" s="322">
        <v>30</v>
      </c>
      <c r="B48" s="170" t="s">
        <v>9</v>
      </c>
      <c r="C48" s="323">
        <v>106</v>
      </c>
      <c r="D48" s="605">
        <v>4999.7</v>
      </c>
      <c r="E48" s="342">
        <v>86</v>
      </c>
    </row>
    <row r="49" spans="1:5" ht="12.75">
      <c r="A49" s="322">
        <v>31</v>
      </c>
      <c r="B49" s="318" t="s">
        <v>20</v>
      </c>
      <c r="C49" s="323">
        <v>59</v>
      </c>
      <c r="D49" s="605">
        <v>639.8</v>
      </c>
      <c r="E49" s="342">
        <v>8</v>
      </c>
    </row>
    <row r="50" spans="1:5" ht="12.75">
      <c r="A50" s="322">
        <v>32</v>
      </c>
      <c r="B50" s="318" t="s">
        <v>20</v>
      </c>
      <c r="C50" s="323">
        <v>61</v>
      </c>
      <c r="D50" s="605">
        <v>731.2</v>
      </c>
      <c r="E50" s="342">
        <v>13</v>
      </c>
    </row>
    <row r="51" spans="1:5" ht="12.75">
      <c r="A51" s="322">
        <v>33</v>
      </c>
      <c r="B51" s="318" t="s">
        <v>20</v>
      </c>
      <c r="C51" s="323">
        <v>63</v>
      </c>
      <c r="D51" s="605">
        <v>731.2</v>
      </c>
      <c r="E51" s="342">
        <v>23</v>
      </c>
    </row>
    <row r="52" spans="1:5" ht="12.75">
      <c r="A52" s="322">
        <v>34</v>
      </c>
      <c r="B52" s="318" t="s">
        <v>20</v>
      </c>
      <c r="C52" s="323">
        <v>67</v>
      </c>
      <c r="D52" s="605">
        <v>436.4</v>
      </c>
      <c r="E52" s="342">
        <v>5</v>
      </c>
    </row>
    <row r="53" spans="1:5" ht="12.75">
      <c r="A53" s="322">
        <v>35</v>
      </c>
      <c r="B53" s="318" t="s">
        <v>20</v>
      </c>
      <c r="C53" s="323">
        <v>69</v>
      </c>
      <c r="D53" s="605">
        <v>656.2</v>
      </c>
      <c r="E53" s="342">
        <v>13</v>
      </c>
    </row>
    <row r="54" spans="1:5" ht="12.75">
      <c r="A54" s="322">
        <v>36</v>
      </c>
      <c r="B54" s="318" t="s">
        <v>20</v>
      </c>
      <c r="C54" s="323">
        <v>65</v>
      </c>
      <c r="D54" s="605">
        <v>1316</v>
      </c>
      <c r="E54" s="342">
        <v>14</v>
      </c>
    </row>
    <row r="55" spans="1:5" ht="12.75">
      <c r="A55" s="322">
        <v>37</v>
      </c>
      <c r="B55" s="318" t="s">
        <v>20</v>
      </c>
      <c r="C55" s="323">
        <v>81</v>
      </c>
      <c r="D55" s="605">
        <v>576</v>
      </c>
      <c r="E55" s="342">
        <v>13</v>
      </c>
    </row>
    <row r="56" spans="1:5" ht="12.75">
      <c r="A56" s="322">
        <v>38</v>
      </c>
      <c r="B56" s="318" t="s">
        <v>20</v>
      </c>
      <c r="C56" s="323">
        <v>85</v>
      </c>
      <c r="D56" s="605">
        <v>640</v>
      </c>
      <c r="E56" s="342">
        <v>17</v>
      </c>
    </row>
    <row r="57" spans="1:5" ht="12.75">
      <c r="A57" s="322">
        <v>39</v>
      </c>
      <c r="B57" s="318" t="s">
        <v>20</v>
      </c>
      <c r="C57" s="323">
        <v>87</v>
      </c>
      <c r="D57" s="605">
        <v>731.2</v>
      </c>
      <c r="E57" s="342">
        <v>12</v>
      </c>
    </row>
    <row r="58" spans="1:5" ht="12.75">
      <c r="A58" s="322">
        <v>40</v>
      </c>
      <c r="B58" s="318" t="s">
        <v>20</v>
      </c>
      <c r="C58" s="323">
        <v>83</v>
      </c>
      <c r="D58" s="605">
        <v>640</v>
      </c>
      <c r="E58" s="342">
        <v>20</v>
      </c>
    </row>
    <row r="59" spans="1:5" ht="12.75">
      <c r="A59" s="322">
        <v>41</v>
      </c>
      <c r="B59" s="318" t="s">
        <v>20</v>
      </c>
      <c r="C59" s="323">
        <v>91</v>
      </c>
      <c r="D59" s="605">
        <v>919</v>
      </c>
      <c r="E59" s="342">
        <v>12</v>
      </c>
    </row>
    <row r="60" spans="1:5" ht="12.75">
      <c r="A60" s="322">
        <v>42</v>
      </c>
      <c r="B60" s="318" t="s">
        <v>9</v>
      </c>
      <c r="C60" s="323" t="s">
        <v>42</v>
      </c>
      <c r="D60" s="605">
        <v>3893.5</v>
      </c>
      <c r="E60" s="342">
        <v>229</v>
      </c>
    </row>
    <row r="61" spans="1:5" ht="12.75">
      <c r="A61" s="322">
        <v>43</v>
      </c>
      <c r="B61" s="318" t="s">
        <v>9</v>
      </c>
      <c r="C61" s="323" t="s">
        <v>388</v>
      </c>
      <c r="D61" s="613">
        <v>4089.6</v>
      </c>
      <c r="E61" s="342">
        <v>237</v>
      </c>
    </row>
    <row r="62" spans="1:5" ht="12.75">
      <c r="A62" s="322">
        <v>44</v>
      </c>
      <c r="B62" s="318" t="s">
        <v>36</v>
      </c>
      <c r="C62" s="323">
        <v>22</v>
      </c>
      <c r="D62" s="605">
        <v>2748.3</v>
      </c>
      <c r="E62" s="342">
        <v>132</v>
      </c>
    </row>
    <row r="63" spans="1:5" ht="12.75">
      <c r="A63" s="322">
        <v>45</v>
      </c>
      <c r="B63" s="318" t="s">
        <v>21</v>
      </c>
      <c r="C63" s="323">
        <v>10</v>
      </c>
      <c r="D63" s="605">
        <v>3358.2</v>
      </c>
      <c r="E63" s="342">
        <v>173</v>
      </c>
    </row>
    <row r="64" spans="1:5" ht="12.75">
      <c r="A64" s="322">
        <v>46</v>
      </c>
      <c r="B64" s="318" t="s">
        <v>22</v>
      </c>
      <c r="C64" s="323">
        <v>136</v>
      </c>
      <c r="D64" s="605">
        <v>3337.8</v>
      </c>
      <c r="E64" s="342">
        <v>165</v>
      </c>
    </row>
    <row r="65" spans="1:5" ht="12.75">
      <c r="A65" s="322">
        <v>47</v>
      </c>
      <c r="B65" s="318" t="s">
        <v>23</v>
      </c>
      <c r="C65" s="323">
        <v>23</v>
      </c>
      <c r="D65" s="605">
        <v>2589.6000000000004</v>
      </c>
      <c r="E65" s="342">
        <v>84</v>
      </c>
    </row>
    <row r="66" spans="1:5" ht="12.75">
      <c r="A66" s="322">
        <v>48</v>
      </c>
      <c r="B66" s="318" t="s">
        <v>470</v>
      </c>
      <c r="C66" s="323">
        <v>52</v>
      </c>
      <c r="D66" s="605">
        <v>3059.75</v>
      </c>
      <c r="E66" s="660">
        <f>SUM(E96+E97)</f>
        <v>180</v>
      </c>
    </row>
    <row r="67" spans="1:5" ht="12.75">
      <c r="A67" s="322">
        <v>49</v>
      </c>
      <c r="B67" s="318" t="s">
        <v>4</v>
      </c>
      <c r="C67" s="323">
        <v>7</v>
      </c>
      <c r="D67" s="605">
        <v>4567</v>
      </c>
      <c r="E67" s="342">
        <v>249</v>
      </c>
    </row>
    <row r="68" spans="1:5" ht="12.75">
      <c r="A68" s="322">
        <v>50</v>
      </c>
      <c r="B68" s="318" t="s">
        <v>24</v>
      </c>
      <c r="C68" s="323">
        <v>54</v>
      </c>
      <c r="D68" s="605">
        <v>4579.900000000001</v>
      </c>
      <c r="E68" s="342">
        <v>220</v>
      </c>
    </row>
    <row r="69" spans="1:5" ht="12.75">
      <c r="A69" s="322">
        <v>51</v>
      </c>
      <c r="B69" s="170" t="s">
        <v>9</v>
      </c>
      <c r="C69" s="323">
        <v>88</v>
      </c>
      <c r="D69" s="605">
        <v>1941.5</v>
      </c>
      <c r="E69" s="342">
        <v>88</v>
      </c>
    </row>
    <row r="70" spans="1:5" ht="12.75">
      <c r="A70" s="322">
        <v>52</v>
      </c>
      <c r="B70" s="170" t="s">
        <v>9</v>
      </c>
      <c r="C70" s="323">
        <v>56</v>
      </c>
      <c r="D70" s="605">
        <v>554.6</v>
      </c>
      <c r="E70" s="342">
        <v>29</v>
      </c>
    </row>
    <row r="71" spans="1:5" ht="12.75">
      <c r="A71" s="322">
        <v>53</v>
      </c>
      <c r="B71" s="170" t="s">
        <v>9</v>
      </c>
      <c r="C71" s="323" t="s">
        <v>25</v>
      </c>
      <c r="D71" s="605">
        <v>3550.22</v>
      </c>
      <c r="E71" s="342">
        <v>182</v>
      </c>
    </row>
    <row r="72" spans="1:5" ht="12.75">
      <c r="A72" s="322">
        <v>54</v>
      </c>
      <c r="B72" s="170" t="s">
        <v>9</v>
      </c>
      <c r="C72" s="323">
        <v>62</v>
      </c>
      <c r="D72" s="605">
        <v>298.9</v>
      </c>
      <c r="E72" s="342">
        <v>21</v>
      </c>
    </row>
    <row r="73" spans="1:5" ht="12.75">
      <c r="A73" s="322">
        <v>55</v>
      </c>
      <c r="B73" s="318" t="s">
        <v>26</v>
      </c>
      <c r="C73" s="323">
        <v>15</v>
      </c>
      <c r="D73" s="605">
        <v>3349.2</v>
      </c>
      <c r="E73" s="342">
        <v>184</v>
      </c>
    </row>
    <row r="74" spans="1:5" ht="12.75">
      <c r="A74" s="322">
        <v>56</v>
      </c>
      <c r="B74" s="170" t="s">
        <v>9</v>
      </c>
      <c r="C74" s="323">
        <v>54</v>
      </c>
      <c r="D74" s="605">
        <v>3519.9</v>
      </c>
      <c r="E74" s="342">
        <v>163</v>
      </c>
    </row>
    <row r="75" spans="1:5" ht="12.75">
      <c r="A75" s="322">
        <v>57</v>
      </c>
      <c r="B75" s="318" t="s">
        <v>28</v>
      </c>
      <c r="C75" s="323">
        <v>18</v>
      </c>
      <c r="D75" s="605">
        <v>2039.7</v>
      </c>
      <c r="E75" s="342">
        <v>88</v>
      </c>
    </row>
    <row r="76" spans="1:5" ht="12.75">
      <c r="A76" s="322">
        <v>58</v>
      </c>
      <c r="B76" s="318" t="s">
        <v>29</v>
      </c>
      <c r="C76" s="323">
        <v>37</v>
      </c>
      <c r="D76" s="605">
        <v>3322.3</v>
      </c>
      <c r="E76" s="342">
        <v>185</v>
      </c>
    </row>
    <row r="77" spans="1:5" ht="12.75">
      <c r="A77" s="322">
        <v>59</v>
      </c>
      <c r="B77" s="318" t="s">
        <v>29</v>
      </c>
      <c r="C77" s="323">
        <v>39</v>
      </c>
      <c r="D77" s="605">
        <v>2627.9</v>
      </c>
      <c r="E77" s="342">
        <v>139</v>
      </c>
    </row>
    <row r="78" spans="1:5" ht="12.75">
      <c r="A78" s="322">
        <v>60</v>
      </c>
      <c r="B78" s="318" t="s">
        <v>28</v>
      </c>
      <c r="C78" s="323">
        <v>23</v>
      </c>
      <c r="D78" s="605">
        <v>4716.15</v>
      </c>
      <c r="E78" s="342">
        <v>235</v>
      </c>
    </row>
    <row r="79" spans="1:5" ht="12.75">
      <c r="A79" s="322">
        <v>61</v>
      </c>
      <c r="B79" s="318" t="s">
        <v>29</v>
      </c>
      <c r="C79" s="323">
        <v>45</v>
      </c>
      <c r="D79" s="605">
        <v>7610</v>
      </c>
      <c r="E79" s="342">
        <v>330</v>
      </c>
    </row>
    <row r="80" spans="1:5" ht="12.75">
      <c r="A80" s="322">
        <v>62</v>
      </c>
      <c r="B80" s="318" t="s">
        <v>30</v>
      </c>
      <c r="C80" s="323" t="s">
        <v>31</v>
      </c>
      <c r="D80" s="605">
        <v>556.9</v>
      </c>
      <c r="E80" s="342">
        <v>34</v>
      </c>
    </row>
    <row r="81" spans="1:5" ht="12.75">
      <c r="A81" s="322">
        <v>63</v>
      </c>
      <c r="B81" s="318" t="s">
        <v>26</v>
      </c>
      <c r="C81" s="323">
        <v>17</v>
      </c>
      <c r="D81" s="605">
        <v>4166.5</v>
      </c>
      <c r="E81" s="342">
        <v>224</v>
      </c>
    </row>
    <row r="82" spans="1:5" ht="12.75">
      <c r="A82" s="322">
        <v>64</v>
      </c>
      <c r="B82" s="318" t="s">
        <v>27</v>
      </c>
      <c r="C82" s="323">
        <v>29</v>
      </c>
      <c r="D82" s="605">
        <v>2857.7</v>
      </c>
      <c r="E82" s="342">
        <v>145</v>
      </c>
    </row>
    <row r="83" spans="1:5" ht="12.75">
      <c r="A83" s="322">
        <v>65</v>
      </c>
      <c r="B83" s="318" t="s">
        <v>32</v>
      </c>
      <c r="C83" s="323">
        <v>30</v>
      </c>
      <c r="D83" s="605">
        <v>3285.8</v>
      </c>
      <c r="E83" s="342">
        <v>212</v>
      </c>
    </row>
    <row r="84" spans="1:5" ht="12.75">
      <c r="A84" s="322">
        <v>66</v>
      </c>
      <c r="B84" s="318" t="s">
        <v>33</v>
      </c>
      <c r="C84" s="323">
        <v>183</v>
      </c>
      <c r="D84" s="605">
        <v>1381.2</v>
      </c>
      <c r="E84" s="342">
        <v>53</v>
      </c>
    </row>
    <row r="85" spans="1:5" ht="12.75">
      <c r="A85" s="322">
        <v>67</v>
      </c>
      <c r="B85" s="318" t="s">
        <v>34</v>
      </c>
      <c r="C85" s="323">
        <v>1</v>
      </c>
      <c r="D85" s="605">
        <v>3224.2999999999997</v>
      </c>
      <c r="E85" s="342">
        <v>175</v>
      </c>
    </row>
    <row r="86" spans="1:5" ht="12.75">
      <c r="A86" s="322">
        <v>68</v>
      </c>
      <c r="B86" s="318" t="s">
        <v>35</v>
      </c>
      <c r="C86" s="323">
        <v>9</v>
      </c>
      <c r="D86" s="605">
        <v>3286.4</v>
      </c>
      <c r="E86" s="342">
        <v>143</v>
      </c>
    </row>
    <row r="87" spans="1:5" ht="12.75">
      <c r="A87" s="322">
        <v>69</v>
      </c>
      <c r="B87" s="318" t="s">
        <v>36</v>
      </c>
      <c r="C87" s="323">
        <v>39</v>
      </c>
      <c r="D87" s="605">
        <v>3438.3</v>
      </c>
      <c r="E87" s="342">
        <v>192</v>
      </c>
    </row>
    <row r="88" spans="1:5" ht="12.75">
      <c r="A88" s="322">
        <v>70</v>
      </c>
      <c r="B88" s="318" t="s">
        <v>24</v>
      </c>
      <c r="C88" s="323">
        <v>8</v>
      </c>
      <c r="D88" s="605">
        <v>7788.1</v>
      </c>
      <c r="E88" s="342">
        <v>417</v>
      </c>
    </row>
    <row r="89" spans="1:5" ht="12.75">
      <c r="A89" s="322">
        <v>71</v>
      </c>
      <c r="B89" s="318" t="s">
        <v>37</v>
      </c>
      <c r="C89" s="323">
        <v>1</v>
      </c>
      <c r="D89" s="605">
        <v>2025.2</v>
      </c>
      <c r="E89" s="342">
        <v>94</v>
      </c>
    </row>
    <row r="90" spans="1:5" ht="12.75">
      <c r="A90" s="322">
        <v>72</v>
      </c>
      <c r="B90" s="318" t="s">
        <v>37</v>
      </c>
      <c r="C90" s="323">
        <v>13</v>
      </c>
      <c r="D90" s="605">
        <v>4386.92</v>
      </c>
      <c r="E90" s="342">
        <v>208</v>
      </c>
    </row>
    <row r="91" spans="1:5" ht="12.75">
      <c r="A91" s="322">
        <v>73</v>
      </c>
      <c r="B91" s="170" t="s">
        <v>9</v>
      </c>
      <c r="C91" s="323" t="s">
        <v>38</v>
      </c>
      <c r="D91" s="605">
        <v>9085.8</v>
      </c>
      <c r="E91" s="342">
        <v>255</v>
      </c>
    </row>
    <row r="92" spans="1:5" ht="12.75">
      <c r="A92" s="479">
        <v>74</v>
      </c>
      <c r="B92" s="318" t="s">
        <v>29</v>
      </c>
      <c r="C92" s="323">
        <v>43</v>
      </c>
      <c r="D92" s="605">
        <v>8038.6</v>
      </c>
      <c r="E92" s="342">
        <v>255</v>
      </c>
    </row>
    <row r="93" spans="1:5" ht="13.5" thickBot="1">
      <c r="A93" s="479">
        <v>75</v>
      </c>
      <c r="B93" s="313" t="s">
        <v>5</v>
      </c>
      <c r="C93" s="315">
        <v>32</v>
      </c>
      <c r="D93" s="605">
        <v>2906.08</v>
      </c>
      <c r="E93" s="343">
        <v>156</v>
      </c>
    </row>
    <row r="94" spans="1:5" ht="13.5" thickBot="1">
      <c r="A94" s="525"/>
      <c r="B94" s="525" t="s">
        <v>3</v>
      </c>
      <c r="C94" s="548" t="s">
        <v>440</v>
      </c>
      <c r="D94" s="525">
        <v>263966.92000000004</v>
      </c>
      <c r="E94" s="525">
        <f>SUM(E19:E93)</f>
        <v>12290</v>
      </c>
    </row>
    <row r="95" spans="1:5" ht="12.75">
      <c r="A95" s="324"/>
      <c r="B95" s="324" t="s">
        <v>471</v>
      </c>
      <c r="C95" s="324"/>
      <c r="D95" s="608"/>
      <c r="E95" s="508"/>
    </row>
    <row r="96" spans="1:5" ht="12.75">
      <c r="A96" s="322">
        <v>48</v>
      </c>
      <c r="B96" s="318" t="s">
        <v>49</v>
      </c>
      <c r="C96" s="323">
        <v>52</v>
      </c>
      <c r="D96" s="605">
        <v>834.9499999999999</v>
      </c>
      <c r="E96" s="343">
        <v>51</v>
      </c>
    </row>
    <row r="97" spans="1:5" ht="12.75">
      <c r="A97" s="322">
        <v>48</v>
      </c>
      <c r="B97" s="318" t="s">
        <v>48</v>
      </c>
      <c r="C97" s="323">
        <v>52</v>
      </c>
      <c r="D97" s="613">
        <v>2224.8</v>
      </c>
      <c r="E97" s="342">
        <v>129</v>
      </c>
    </row>
  </sheetData>
  <sheetProtection/>
  <mergeCells count="2">
    <mergeCell ref="A7:C7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Тайфун</cp:lastModifiedBy>
  <cp:lastPrinted>2018-03-05T08:18:43Z</cp:lastPrinted>
  <dcterms:created xsi:type="dcterms:W3CDTF">2009-02-19T21:46:43Z</dcterms:created>
  <dcterms:modified xsi:type="dcterms:W3CDTF">2018-03-27T09:37:43Z</dcterms:modified>
  <cp:category/>
  <cp:version/>
  <cp:contentType/>
  <cp:contentStatus/>
</cp:coreProperties>
</file>